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0"/>
  </bookViews>
  <sheets>
    <sheet name="Questionnaire" sheetId="1" r:id="rId1"/>
    <sheet name="Lists" sheetId="2" r:id="rId2"/>
    <sheet name="Results" sheetId="3" r:id="rId3"/>
  </sheets>
  <definedNames>
    <definedName name="A_3">'Questionnaire'!$C$30</definedName>
    <definedName name="A_5">'Questionnaire'!$C$37</definedName>
    <definedName name="A2_List">'Lists'!#REF!</definedName>
    <definedName name="A5_List">'Lists'!#REF!</definedName>
    <definedName name="B_1">'Questionnaire'!$C$50</definedName>
    <definedName name="B_1_1">'Questionnaire'!$C$53</definedName>
    <definedName name="B_1_2">'Questionnaire'!$C$54</definedName>
    <definedName name="B_1_3">'Questionnaire'!$C$55</definedName>
    <definedName name="B_1_Bool">'Questionnaire'!$A$53:$A$55</definedName>
    <definedName name="B_1_Lists">'Questionnaire'!$B$53:$C$55</definedName>
    <definedName name="B_2_1">'Questionnaire'!$C$62</definedName>
    <definedName name="B_2_2">'Questionnaire'!$C$63</definedName>
    <definedName name="B_2_3">'Questionnaire'!$C$64</definedName>
    <definedName name="B_7_1">'Questionnaire'!$C$83</definedName>
    <definedName name="B_7_2">'Questionnaire'!$C$84</definedName>
    <definedName name="B_7_3">'Questionnaire'!#REF!</definedName>
    <definedName name="B3_ListGrid">'Lists'!#REF!</definedName>
    <definedName name="B4_ListDefrost">'Lists'!#REF!</definedName>
    <definedName name="HouseholdID">'Questionnaire'!$G$14</definedName>
    <definedName name="List_Age">'Lists'!$A$8:$A$10</definedName>
    <definedName name="List_Capacity">'Lists'!$A$35:$A$36</definedName>
    <definedName name="List_ClassA">'Lists'!$A$25:$A$32</definedName>
    <definedName name="List_ClassAAA">'Lists'!$A$13:$A$22</definedName>
    <definedName name="List_Education">'Lists'!$A$2:$A$5</definedName>
    <definedName name="List_InternetConnection">'Lists'!$A$39:$A$41</definedName>
  </definedNames>
  <calcPr fullCalcOnLoad="1"/>
</workbook>
</file>

<file path=xl/sharedStrings.xml><?xml version="1.0" encoding="utf-8"?>
<sst xmlns="http://schemas.openxmlformats.org/spreadsheetml/2006/main" count="612" uniqueCount="462">
  <si>
    <t>Module A: Household details</t>
  </si>
  <si>
    <t>A1 Location and contact details</t>
  </si>
  <si>
    <t>Post code</t>
  </si>
  <si>
    <t>A2 How many persons live in the household in the following age groups?</t>
  </si>
  <si>
    <t>Age 12 and less</t>
  </si>
  <si>
    <t>Age from 13 to 18</t>
  </si>
  <si>
    <t>Age from 19 to 65</t>
  </si>
  <si>
    <t>Age more than 65</t>
  </si>
  <si>
    <t>A4 What was your electricity consumption invoiced by your electricity company last year?</t>
  </si>
  <si>
    <t>In euros</t>
  </si>
  <si>
    <t>In kWh (if known)</t>
  </si>
  <si>
    <t>A5 What type of building do you live in?</t>
  </si>
  <si>
    <t>Module B: Cold appliances</t>
  </si>
  <si>
    <t xml:space="preserve">B1 Do you have one or several refrigerators without a freezer compartment? </t>
  </si>
  <si>
    <t>Refrigerator</t>
  </si>
  <si>
    <t>Energy class</t>
  </si>
  <si>
    <t xml:space="preserve">B2 Do you have one or several refrigerators with a freezer compartment? </t>
  </si>
  <si>
    <t>B3 How often do you clean the grid at the rear of the refrigerator ?</t>
  </si>
  <si>
    <t>B4 How often do you defrost your refrigerator ?</t>
  </si>
  <si>
    <t>B5 How do you adjust the thermostat of your refrigerator?</t>
  </si>
  <si>
    <t>B6 Is (one of) your refrigerator(s) located against a cooking appliance (cooker, oven, hobs…)?</t>
  </si>
  <si>
    <t xml:space="preserve">B7 Do you have one or several freezers? </t>
  </si>
  <si>
    <t>B8 How often do you defrost your freezer ?</t>
  </si>
  <si>
    <t>B9 How do you adjust the thermostat of your freezer?</t>
  </si>
  <si>
    <t>B10 Is your freezer located against a cooking appliance (cooker, oven, hobs…)?</t>
  </si>
  <si>
    <t xml:space="preserve">B11 Do you put cooked food into your refrigerator/freezer before it has cooled? </t>
  </si>
  <si>
    <t>B12 Do you systematically cover the dishes before introducing them in the refrigerator ?</t>
  </si>
  <si>
    <t xml:space="preserve">B13 Do you check the energy label when purchasing a refrigerator or freezer? </t>
  </si>
  <si>
    <t>Module C: Washing appliances</t>
  </si>
  <si>
    <t xml:space="preserve">C1 Have you got a washing machine? </t>
  </si>
  <si>
    <t>If yes, please specify the age, the capacity and the energy class (A, B, C, D, E, F, G) if known:</t>
  </si>
  <si>
    <t>Capacity</t>
  </si>
  <si>
    <t>C2 Do you usually load your washing machine to</t>
  </si>
  <si>
    <t>C3 Do you pack clothes when loading the washing machine?</t>
  </si>
  <si>
    <t>C4 If known, indicate the spin speed you usually use for:</t>
  </si>
  <si>
    <t>Cotton :</t>
  </si>
  <si>
    <t xml:space="preserve">     turn/min</t>
  </si>
  <si>
    <t>Synthetic :</t>
  </si>
  <si>
    <t>Sensitive linen (wool…):</t>
  </si>
  <si>
    <t>C5 Do you usually use the ECO button (if there is one on your machine)?</t>
  </si>
  <si>
    <t xml:space="preserve">C6 Have you got a tumble dryer? </t>
  </si>
  <si>
    <t>If yes, please specify the age and the energy class (A, B, C, D, E, F, G) if known:</t>
  </si>
  <si>
    <t>C7 How does the drying cycle stop?</t>
  </si>
  <si>
    <t>C8 How frequently do you use your tumble dryer</t>
  </si>
  <si>
    <t>(in % of wash-for example 50% if you use it 1 wash out of 2)</t>
  </si>
  <si>
    <t>Winter</t>
  </si>
  <si>
    <t>Autumn</t>
  </si>
  <si>
    <t>Summer</t>
  </si>
  <si>
    <t>Spring</t>
  </si>
  <si>
    <t xml:space="preserve">C9 Have you got a dish washer? </t>
  </si>
  <si>
    <t xml:space="preserve">C10 Is your dish washer fed with hot water? </t>
  </si>
  <si>
    <t>C11 Do you usually use the ECO button (if there is one on your machine)?</t>
  </si>
  <si>
    <t>C12 At which temperature is your dish washer usually set to?</t>
  </si>
  <si>
    <t>C13 Do you rinse the dishes before putting them in the dish washer ?</t>
  </si>
  <si>
    <t>C14 How do you load the dish washer most of the time?</t>
  </si>
  <si>
    <t xml:space="preserve">C15 Do you check the energy label when purchasing a washing appliance? </t>
  </si>
  <si>
    <t>Module D: Cooking appliances</t>
  </si>
  <si>
    <t>D1 How do you defrost your food?</t>
  </si>
  <si>
    <t>D2 Do you usually put a lid on the pan when you cook?</t>
  </si>
  <si>
    <t>E1 Do you have an internet connection?</t>
  </si>
  <si>
    <t>If yes, please specify the type of connection:</t>
  </si>
  <si>
    <t>E2 When you are not using the following equipment, do you usually</t>
  </si>
  <si>
    <t>(tick the boxes only if you own the appliance)</t>
  </si>
  <si>
    <t>Device</t>
  </si>
  <si>
    <t>Desktop</t>
  </si>
  <si>
    <t>Monitor</t>
  </si>
  <si>
    <t>Laptop</t>
  </si>
  <si>
    <t>Printer</t>
  </si>
  <si>
    <t>Scanner</t>
  </si>
  <si>
    <t>Copier</t>
  </si>
  <si>
    <t>Fax</t>
  </si>
  <si>
    <t>Modem</t>
  </si>
  <si>
    <t>Speakers</t>
  </si>
  <si>
    <t>Router/hub</t>
  </si>
  <si>
    <t>Other :</t>
  </si>
  <si>
    <t>E3 When you leave your computer on without using it, what is the reason ?</t>
  </si>
  <si>
    <t>E4 Are the electricity saving handler active on your monitor? (placing inactive monitor into a low power sleep mode)</t>
  </si>
  <si>
    <t>E5 Are the electricity saving handler active on your desktop? (placing inactive computer into a low power sleep mode)</t>
  </si>
  <si>
    <t>E6 In your opinion does the activation of the screen saver save electricity?</t>
  </si>
  <si>
    <t>E7 What do you think the Energy Star label refers to?</t>
  </si>
  <si>
    <t>E8 When you buy an office appliance (computer, printer…) do you choose one with the energy star label?</t>
  </si>
  <si>
    <t>Module F: Home entertainment</t>
  </si>
  <si>
    <t>TV</t>
  </si>
  <si>
    <t xml:space="preserve">Home cinema </t>
  </si>
  <si>
    <t>VHS recorder/player</t>
  </si>
  <si>
    <t>DVD recorder/player</t>
  </si>
  <si>
    <t>Hi-Fi</t>
  </si>
  <si>
    <t>Satellite/cable set top box</t>
  </si>
  <si>
    <t>Hard disc</t>
  </si>
  <si>
    <t>Video game</t>
  </si>
  <si>
    <t>F2 What will you choose to replace your existing TV?</t>
  </si>
  <si>
    <t>F4 Do you usually leave chargers (phone, batteries…) plugged in without using them?</t>
  </si>
  <si>
    <t>F5 Do you use multiple sockets with a switch to disconnect all appliances from the mains?</t>
  </si>
  <si>
    <t>Module G: Air conditioning/Comfort cooling</t>
  </si>
  <si>
    <t>G1 Do you use an air conditioning system?</t>
  </si>
  <si>
    <t xml:space="preserve">G2 What is the floor area of your place of residence which is air conditioned ?  </t>
  </si>
  <si>
    <t xml:space="preserve">G4 Specify the type of air conditioning and its energy class in known (A, B, C, D, E,  F, G, "don't know"): </t>
  </si>
  <si>
    <t>Air conditioning appliance</t>
  </si>
  <si>
    <t>Number</t>
  </si>
  <si>
    <t>Heat pump</t>
  </si>
  <si>
    <t>Monosplit</t>
  </si>
  <si>
    <t>Multisplit</t>
  </si>
  <si>
    <t>Mobile air conditioner</t>
  </si>
  <si>
    <t>Humidifier</t>
  </si>
  <si>
    <t>Fan</t>
  </si>
  <si>
    <t>Other</t>
  </si>
  <si>
    <t>G5 Do you leave some outside doors or windows of the air conditioned room open while the air conditioning is on?</t>
  </si>
  <si>
    <t xml:space="preserve">G6 What temperature do you set your air-conditioning to? </t>
  </si>
  <si>
    <t>°C</t>
  </si>
  <si>
    <t xml:space="preserve">G7 What do you consider as the inside comfort temperature in summer? </t>
  </si>
  <si>
    <t>Module H: Lighting</t>
  </si>
  <si>
    <t>H1 Specify the number of light bulbs of each type and the room in which they are used</t>
  </si>
  <si>
    <t>Type</t>
  </si>
  <si>
    <t>Living room</t>
  </si>
  <si>
    <t>Bed rooms</t>
  </si>
  <si>
    <t>Kitchen</t>
  </si>
  <si>
    <t>Bath rooms</t>
  </si>
  <si>
    <t>Hallways</t>
  </si>
  <si>
    <t>Outdoors</t>
  </si>
  <si>
    <t>Other rooms</t>
  </si>
  <si>
    <t>Incandescent</t>
  </si>
  <si>
    <t>Low wattage halogen</t>
  </si>
  <si>
    <t>High wattage halogen (&gt;70W)</t>
  </si>
  <si>
    <t>Fluorescent</t>
  </si>
  <si>
    <t>Compact Fluorescent</t>
  </si>
  <si>
    <t>H2 Do you leave the light on in unoccupied room?</t>
  </si>
  <si>
    <t>H3 Do you buy low consumption light bulbs (Compact Fluorescent or Fluorescent lamps) when you replace a bulb?</t>
  </si>
  <si>
    <t>H4 If you never or rarely use them, why? (tick all the boxes which apply)</t>
  </si>
  <si>
    <t>H5 Have you changed your lighting habits with the lamps you have replaced by low consumption bulbs?</t>
  </si>
  <si>
    <t>Module I: General points</t>
  </si>
  <si>
    <t xml:space="preserve">I1 Rank the following criteria from 1 to 7 according to their importance when you purchase a new domestic appliance </t>
  </si>
  <si>
    <t>(1: more important, 7: not important)</t>
  </si>
  <si>
    <t>Price</t>
  </si>
  <si>
    <t>Design/style</t>
  </si>
  <si>
    <t>External dimensions</t>
  </si>
  <si>
    <t>Electricity consumption</t>
  </si>
  <si>
    <t>Ease of use</t>
  </si>
  <si>
    <t>I2 Why do you think it is necessary to save electricity ?</t>
  </si>
  <si>
    <t>(1: more important, 5: not important)</t>
  </si>
  <si>
    <t>Financial savings</t>
  </si>
  <si>
    <t>Depletion of energy supplies</t>
  </si>
  <si>
    <t>Greenhouse effect/Global warming</t>
  </si>
  <si>
    <t>War risk due to electricity crisis</t>
  </si>
  <si>
    <t>I3 Have you heard about electricity savings from any of the following sources?</t>
  </si>
  <si>
    <t>A3</t>
  </si>
  <si>
    <t>A++</t>
  </si>
  <si>
    <t>B</t>
  </si>
  <si>
    <t>C</t>
  </si>
  <si>
    <t>D</t>
  </si>
  <si>
    <t>E</t>
  </si>
  <si>
    <t>F</t>
  </si>
  <si>
    <t>G</t>
  </si>
  <si>
    <t>A+</t>
  </si>
  <si>
    <t>A</t>
  </si>
  <si>
    <t>A3 What is the highest education level in the household?</t>
  </si>
  <si>
    <t>Volume (liters)</t>
  </si>
  <si>
    <t xml:space="preserve">        25%</t>
  </si>
  <si>
    <t xml:space="preserve">        50%</t>
  </si>
  <si>
    <t xml:space="preserve">        75%</t>
  </si>
  <si>
    <t xml:space="preserve">        100%</t>
  </si>
  <si>
    <t xml:space="preserve">        50°C</t>
  </si>
  <si>
    <t xml:space="preserve">        60°C</t>
  </si>
  <si>
    <t xml:space="preserve">        0%</t>
  </si>
  <si>
    <t xml:space="preserve">        10%</t>
  </si>
  <si>
    <t xml:space="preserve">        90%</t>
  </si>
  <si>
    <t>Multifunction printer                (printer/scanner/copier)</t>
  </si>
  <si>
    <t xml:space="preserve">        Plasma</t>
  </si>
  <si>
    <t xml:space="preserve">m² </t>
  </si>
  <si>
    <t>%</t>
  </si>
  <si>
    <t>Age (years)</t>
  </si>
  <si>
    <t>B1; B2; B7; C1; C6; C9</t>
  </si>
  <si>
    <t>B1; B2; B7</t>
  </si>
  <si>
    <t>C1; C6; C9; G4</t>
  </si>
  <si>
    <t>C1</t>
  </si>
  <si>
    <t>E1</t>
  </si>
  <si>
    <t>Phone number1</t>
  </si>
  <si>
    <t>If yes, please specify the age, the volume and the energy class (A++, A+, A, B, C, D, E, F, G) if known:</t>
  </si>
  <si>
    <t>D3 How much of your cooking do you make with a pressure cooker?</t>
  </si>
  <si>
    <t>F1 When you are not using the following equipment, do you usually (tick only if you own the appliance)</t>
  </si>
  <si>
    <t>F3 Do you know that some appliances use electricity even when they are turned off with the ON/OFF button but not unplugged?</t>
  </si>
  <si>
    <t xml:space="preserve">Module E: Office appliances </t>
  </si>
  <si>
    <t xml:space="preserve">G3 What share of the dwelling does it represent? </t>
  </si>
  <si>
    <t xml:space="preserve">Price  </t>
  </si>
  <si>
    <t>Lighting quality</t>
  </si>
  <si>
    <t xml:space="preserve">Size  </t>
  </si>
  <si>
    <t>Appearance</t>
  </si>
  <si>
    <t xml:space="preserve">Lifespan   </t>
  </si>
  <si>
    <t>Other : ….</t>
  </si>
  <si>
    <t xml:space="preserve">TV    </t>
  </si>
  <si>
    <t xml:space="preserve">Magazine/Newspaper   </t>
  </si>
  <si>
    <t>Conference</t>
  </si>
  <si>
    <t>State</t>
  </si>
  <si>
    <t>Centralized air conditioner (multi occupancy buildings)</t>
  </si>
  <si>
    <t>REMODECE</t>
  </si>
  <si>
    <t xml:space="preserve">Other </t>
  </si>
  <si>
    <t>A6 Do you use electric space heating?</t>
  </si>
  <si>
    <t>A7 Do you use electric water heating?</t>
  </si>
  <si>
    <t>Vol.freezer(l)</t>
  </si>
  <si>
    <t>Vol.fridge (l)</t>
  </si>
  <si>
    <t>answered</t>
  </si>
  <si>
    <t>School</t>
  </si>
  <si>
    <t>Internet</t>
  </si>
  <si>
    <t xml:space="preserve">        Internet</t>
  </si>
  <si>
    <t>Radio</t>
  </si>
  <si>
    <t>Work</t>
  </si>
  <si>
    <t xml:space="preserve">Friends/family   </t>
  </si>
  <si>
    <t>Κωδικός κατοικίας:</t>
  </si>
  <si>
    <t>Ταχ. Κωδικός</t>
  </si>
  <si>
    <r>
      <t>Αρ. τηλεφώνου</t>
    </r>
    <r>
      <rPr>
        <vertAlign val="superscript"/>
        <sz val="9"/>
        <color indexed="8"/>
        <rFont val="Times New Roman"/>
        <family val="1"/>
      </rPr>
      <t>1</t>
    </r>
  </si>
  <si>
    <t>A1 Στοιχεία επαφής</t>
  </si>
  <si>
    <t>Τμήμα A: Γενικά στοιχεία</t>
  </si>
  <si>
    <t>A2 Πόσα άτομα διαμένουν στην οικία ανά κατηγορία ηλικίας;</t>
  </si>
  <si>
    <t>Κάτω των 12</t>
  </si>
  <si>
    <t>Από 13 έως 18</t>
  </si>
  <si>
    <t>Από 19 έως 65</t>
  </si>
  <si>
    <t>Πάνω από 65</t>
  </si>
  <si>
    <t>άτομα</t>
  </si>
  <si>
    <t>A3 Ποιό είναι το υψηλότερο επίπεδο εκπαίδευσης στην οικία;</t>
  </si>
  <si>
    <t>A4 Πόση ήταν η ηλεκτρική σας κατανάλωση το περασμένο έτος σύμφωνα με την εταιρεία ηλεκτρισμού;</t>
  </si>
  <si>
    <t>Σε ευρώ</t>
  </si>
  <si>
    <t>Σε kWh</t>
  </si>
  <si>
    <t>A5 Σε τι τύπο κτηρίου μένετε?</t>
  </si>
  <si>
    <t xml:space="preserve">        Μονοκατοικία      </t>
  </si>
  <si>
    <t xml:space="preserve">        Πολυκατοικία     </t>
  </si>
  <si>
    <t xml:space="preserve">A6 Χρησιμοποιείτε ηλεκτρική θέρμανση; </t>
  </si>
  <si>
    <t xml:space="preserve">        Ναι</t>
  </si>
  <si>
    <t xml:space="preserve">        Όχι</t>
  </si>
  <si>
    <t xml:space="preserve">A7 Χρησιμοποιείτε ηλεκτρικό θερμοσίφωνα; </t>
  </si>
  <si>
    <t>Τμήμα B: Ψυγεία / Καταψύκτες</t>
  </si>
  <si>
    <t>Τμήμα Γ: Συσκευές πλυσίματος</t>
  </si>
  <si>
    <t>Τμήμα Δ: Συσκευές μαγειρέματος</t>
  </si>
  <si>
    <t>Τμήμα E: Συσκευές γραφείου</t>
  </si>
  <si>
    <t>Τμήμα ΣΤ: Οικιακή διασκέδαση</t>
  </si>
  <si>
    <t>Τμήμα H: Φωτισμός</t>
  </si>
  <si>
    <t>Τμήμα Ζ: Κλιματισμός / Ψυκτική άνεση</t>
  </si>
  <si>
    <t>Τμήμα Θ: Γενικά σημεία</t>
  </si>
  <si>
    <t>B1 Έχετε ένα ή περισσότερα ψυγεία χωρίς κατάψυξη;</t>
  </si>
  <si>
    <t>Εάν ναι, προσδιορίστε την ηλικία, τον όγκο και, αν γνωρίζετε, την ενεργειακή κλάση:</t>
  </si>
  <si>
    <t>Ψυγείο</t>
  </si>
  <si>
    <t>Ηλικία (έτη)</t>
  </si>
  <si>
    <t>Όγκος (λίτρα)</t>
  </si>
  <si>
    <t>Εν. Κλάση</t>
  </si>
  <si>
    <t>B2 Έχετε ένα ή περισσότερα ψυγεία με κατάψυξη;</t>
  </si>
  <si>
    <r>
      <t xml:space="preserve">        </t>
    </r>
    <r>
      <rPr>
        <sz val="9"/>
        <color indexed="8"/>
        <rFont val="Times New Roman"/>
        <family val="1"/>
      </rPr>
      <t>Όχι   (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πηγαίνετε στην ερώτηση Β7)</t>
    </r>
  </si>
  <si>
    <t xml:space="preserve">Κατάψυξης </t>
  </si>
  <si>
    <t>Όγκος: Ψυγείου</t>
  </si>
  <si>
    <t>B3 Πόσο συχνά καθαρίζετε το πλέγμα στο πίσω μέρος του ψυγείου;</t>
  </si>
  <si>
    <t xml:space="preserve">        Κάθε μήνα</t>
  </si>
  <si>
    <t xml:space="preserve">        Κάθε χρόνο</t>
  </si>
  <si>
    <t xml:space="preserve">        Ποτέ</t>
  </si>
  <si>
    <t>Κανένα πτυχίο ή πιστοποιητικό</t>
  </si>
  <si>
    <t>Απολυτήριο Λυκείου ή ισοδύναμο</t>
  </si>
  <si>
    <t>Επαγγελματικό πτυχίο ή ισοδύναμο</t>
  </si>
  <si>
    <t>Πτυχίο πανεπιστημίου ή ισοδύναμο</t>
  </si>
  <si>
    <t>Κάτω από 5</t>
  </si>
  <si>
    <t>Από 6 έως 10</t>
  </si>
  <si>
    <t>Πάνω από 10</t>
  </si>
  <si>
    <t>Δεν γνωρίζω</t>
  </si>
  <si>
    <t xml:space="preserve">5 kg ή λιγότερο    </t>
  </si>
  <si>
    <t>Πάνω από 5 kg</t>
  </si>
  <si>
    <t>Απλή τηλεφωνική (αναλογική, ISDN)</t>
  </si>
  <si>
    <t>DSL, ADSL ή LAN (ασύρματη, καλωδιακή)</t>
  </si>
  <si>
    <t>B4 Πόσο συχνά κάνετε απόψυξη στο ψυγείο σας;</t>
  </si>
  <si>
    <t xml:space="preserve">        Το ψυγείο έχει αυτόματη λειτουργία απόψυξης</t>
  </si>
  <si>
    <t>B5 Πως ρυθμίζετε το θερμοστάτη του ψυγείου σας;</t>
  </si>
  <si>
    <t xml:space="preserve">        Ελάχιστο (ψυχρότερο)</t>
  </si>
  <si>
    <t xml:space="preserve">        Μεσαία θέση</t>
  </si>
  <si>
    <t xml:space="preserve">        Μέγιστο (θερμότερο)</t>
  </si>
  <si>
    <t>B6 Είναι το ψυγείο σας απέναντι από μια συσκευή μαγειρέματος (μάτια, φούρνος...);</t>
  </si>
  <si>
    <t>B7 Έχετε έναν ή περισσότερους καταψύκτες;</t>
  </si>
  <si>
    <r>
      <t xml:space="preserve">        Όχι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πηγαίνετε στην ερώτηση Γ6)</t>
    </r>
  </si>
  <si>
    <t>Καταψύκτης</t>
  </si>
  <si>
    <t xml:space="preserve">        Ο καταψύκτης έχει αυτόματη λειτουργία απόψυξης</t>
  </si>
  <si>
    <t>B9 Πως ρυθμίζετε το θερμοστάτη του καταψύκτη σας;</t>
  </si>
  <si>
    <t>B10 Είναι ο καταψύκτης σας απέναντι από μια συσκευή μαγειρέματος (μάτια, φούρνος...);</t>
  </si>
  <si>
    <t>B11 Βάζετε μαγειρεμένο φαγητό στο ψυγείο / καταψύκτη σας πριν κρυώσει;</t>
  </si>
  <si>
    <t>B12 Καλύπτετε συνήθως τα πιάτα πριν τα βάλετε στο ψυγείο;</t>
  </si>
  <si>
    <t>B13 Ελέγχετε την ενεργειακή ετικέτα όταν αγοράζετε ένα ψυγείο ή έναν καταψύκτη;</t>
  </si>
  <si>
    <t>Γ1 Έχετε πλυντήριο;</t>
  </si>
  <si>
    <t>Εάν ναι, προσδιορίστε την ηλικία, τη χωρητικότητα και, αν γνωρίζετε, την ενεργειακή κλάση:</t>
  </si>
  <si>
    <t>Ηλίκία (έτη)</t>
  </si>
  <si>
    <t>Χωρητικότητα</t>
  </si>
  <si>
    <t>Γ2 Συνήθως γεμίζετε το πλυντήριό σας στο</t>
  </si>
  <si>
    <t>Γ3 Διπλώνετε τα ρούχα πριν τα βάλετε στο πλυντήριο;</t>
  </si>
  <si>
    <t>Γ4 Εάν είναι γνωστή, σημειώστε την ταχύτητα περιστροφής που χρησιμοποιείτε συνήθως για:</t>
  </si>
  <si>
    <t>Συνθετικά:</t>
  </si>
  <si>
    <t>στροφές/λεπτό</t>
  </si>
  <si>
    <t>Βαμβακερά :</t>
  </si>
  <si>
    <t>Γ5 Χρησιμοποιείτε συνήθως το κουμπί ECO;   (εάν υπάρχει στη συσκευή σας)</t>
  </si>
  <si>
    <t xml:space="preserve">        Πάντα</t>
  </si>
  <si>
    <t xml:space="preserve">        Μερικές φορές</t>
  </si>
  <si>
    <t xml:space="preserve">        Δεν υπάρχει</t>
  </si>
  <si>
    <t>Γ6 Έχετε στεγνωτήριο;</t>
  </si>
  <si>
    <r>
      <t xml:space="preserve">        Όχι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πηγαίνετε στην ερώτηση Γ9)</t>
    </r>
  </si>
  <si>
    <t>Εάν ναι, προσδιορίστε την ηλικία και, αν είναι γνωστή, την ενεργειακή κλάση:</t>
  </si>
  <si>
    <t>Γ7 Πώς σταματάει ο κύκλος στεγνώματος;</t>
  </si>
  <si>
    <t xml:space="preserve">        Αυτόματα (αισθητήρας)</t>
  </si>
  <si>
    <t xml:space="preserve">        Με χρονοδιακόπτη (ρύθμιση του χρήστη)</t>
  </si>
  <si>
    <t>Γ8 Πόσο συχνά χρησιμοποιείτε το στεγνωτήριο σας;</t>
  </si>
  <si>
    <t>(σε % του πλυσίματος – για παράδειγμα 50% αν το χρησιμοποιείτε 1 φορά κάθε 2 πλύσεις)</t>
  </si>
  <si>
    <t>Χειμώνας</t>
  </si>
  <si>
    <t>Άνοιξη</t>
  </si>
  <si>
    <t>Καλοκαίρι</t>
  </si>
  <si>
    <t xml:space="preserve">Γ9 Έχετε πλυντήριο πιάτων; </t>
  </si>
  <si>
    <r>
      <t xml:space="preserve">        Όχι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πηγαίνετε στην ερώτηση Γ15)</t>
    </r>
  </si>
  <si>
    <t>Εάν ναι, προσδιορίστε την ηλικία και την ενεργειακή κλάση:</t>
  </si>
  <si>
    <t>Γ10 Τροφοδοτείται το πλυντήριο πιάτων σας με ζεστό νερό;</t>
  </si>
  <si>
    <t xml:space="preserve">        Δεν γνωρίζω</t>
  </si>
  <si>
    <t>Γ11 Χρησιμοποιείτε συνήθως το κουμπί ECO; (εάν υπάρχει)</t>
  </si>
  <si>
    <t>Γ12 Σε ποια θερμοκρασία ρυθμίζετε συνήθως το πλυντήριο πιάτων σας;</t>
  </si>
  <si>
    <t xml:space="preserve">        Άλλη:</t>
  </si>
  <si>
    <t>Γ13 Ξεπλένετε τα πιάτα πριν τα βάλετε στο πλυντήριο;</t>
  </si>
  <si>
    <t>Γ14 Σε τι ποσοστό είναι συνήθως γεμάτο το πλυντήριο πιάτων;</t>
  </si>
  <si>
    <t>Γ15 Ελέγχετε την ενεργειακή ετικέτα όταν αγοράζετε μια συσκευή πλυσίματος;</t>
  </si>
  <si>
    <t>Δ1 Πώς αποψύχετε το φαγητό σας τις περισσότερες φορές; (μόνο μία απάντηση)</t>
  </si>
  <si>
    <t xml:space="preserve">        Στο ψυγείο</t>
  </si>
  <si>
    <t xml:space="preserve">        Σε θερμοκρασία περιβάλλοντος</t>
  </si>
  <si>
    <t xml:space="preserve">        Με μικροκύματα</t>
  </si>
  <si>
    <t xml:space="preserve">        Στο σκεύος</t>
  </si>
  <si>
    <t>Ευαίσθητα υφάσματα(μάλλινα....)</t>
  </si>
  <si>
    <t>Δ2 Συνήθως βάζετε καπάκι στο σκεύος όταν μαγειρεύετε;</t>
  </si>
  <si>
    <t>Δ3 Σε τι ποσοστό μαγειρεύετε με χύτρα ταχύτητας;</t>
  </si>
  <si>
    <t>Τμήμα Ε: Συσκευές γραφείου</t>
  </si>
  <si>
    <t>E1 Έχετε σύνδεση στο internet;</t>
  </si>
  <si>
    <t>Εάν ναι, προσδιορίστε τον τύπο της σύνδεσης:</t>
  </si>
  <si>
    <t>E2 Όταν δεν χρησιμοποιείτε τον ακόλουθο εξοπλισμό, συνήθως τον:</t>
  </si>
  <si>
    <t>Συσκευή</t>
  </si>
  <si>
    <t>Αφήνετε στο standby</t>
  </si>
  <si>
    <t>Αφήνετε ανοιχτό</t>
  </si>
  <si>
    <t>Υπολογιστής</t>
  </si>
  <si>
    <t>Οθόνη υπολογιστή</t>
  </si>
  <si>
    <t>Σβήνετε (από το κουμπί)</t>
  </si>
  <si>
    <t>Laptop (φορητός Η/Υ)</t>
  </si>
  <si>
    <t>Εκτυπωτής</t>
  </si>
  <si>
    <t>Πολυμηχάνημα (εκτυπωτής/scanner/κτλ)</t>
  </si>
  <si>
    <t>Φωτοτυπικό</t>
  </si>
  <si>
    <t>Fax (τηλεομοιότυπο)</t>
  </si>
  <si>
    <t>Ηχεία</t>
  </si>
  <si>
    <t>(επιλέξτε τα κουτιά μόνο αν σας ανήκει η αντίστοιχη συσκευή)</t>
  </si>
  <si>
    <t>E3 Όταν αφήνετε έναν υπολογιστή ανοιχτό χωρίς να τον χρησιμοποιείτε, ποιος είναι ο λόγος;</t>
  </si>
  <si>
    <t xml:space="preserve">        Δεν χρειάζεται να τον ανοίγω</t>
  </si>
  <si>
    <t xml:space="preserve">        Για να μην χαλάσει</t>
  </si>
  <si>
    <t xml:space="preserve">        Εκτελούνται λειτουργίες</t>
  </si>
  <si>
    <t>E4 Είναι ενεργοποιημένες οι ρυθμίσεις εξοικονόμησης ενέργειας για την οθόνη σας;</t>
  </si>
  <si>
    <t>(μια ανενεργή οθόνη τίθεται σε λειτουργία χαμηλής κατανάλωσης)</t>
  </si>
  <si>
    <t>E5 Είναι ενεργοποιημένες οι ρυθμίσεις εξοικονόμησης ενέργειας για τον υπολογιστή σας;</t>
  </si>
  <si>
    <t>(ένας ανενεργός υπολογιστής τίθεται σε λειτουργία χαμηλής κατανάλωσης)</t>
  </si>
  <si>
    <t>E6 Κατά τη γνώμη σας, η ενεργοποίηση του screen saver εξοικονομεί ηλεκτρικό ρεύμα;</t>
  </si>
  <si>
    <t>E7 Σε τι νομίζετε ότι αναφέρεται η ετικέτα Energy Star;</t>
  </si>
  <si>
    <t xml:space="preserve">        Ηλεκτρομαγνητική συμβατότητα</t>
  </si>
  <si>
    <t xml:space="preserve">        Χαμηλή κατανάλωση</t>
  </si>
  <si>
    <t xml:space="preserve">        Χρήση ανακυκλώσιμων</t>
  </si>
  <si>
    <t xml:space="preserve">        υλικών</t>
  </si>
  <si>
    <t xml:space="preserve">        Δυνατότητα εξοικονόμησης</t>
  </si>
  <si>
    <t>E8 Όταν αγοράζετε συσκευή γραφείου (υπολογιστή, εκτυπωτή...) επιλέγετε μια</t>
  </si>
  <si>
    <t xml:space="preserve">      με ετικέτα energy star;</t>
  </si>
  <si>
    <t>ΣΤ1 Όταν δεν χρησιμοποιείτε τον ακόλουθο εξοπλισμό, συνήθως τον:</t>
  </si>
  <si>
    <r>
      <t xml:space="preserve">Σβήνετε με το κουμπί on/off </t>
    </r>
    <r>
      <rPr>
        <sz val="9"/>
        <rFont val="Times New Roman"/>
        <family val="1"/>
      </rPr>
      <t>(απάνω στη συσκευή)</t>
    </r>
  </si>
  <si>
    <t>Σβήνετε με το τηλεχειριστήριο</t>
  </si>
  <si>
    <t>Αφήνετε ανοιχτή</t>
  </si>
  <si>
    <t>Αφήνετε σε κατάσταση standby</t>
  </si>
  <si>
    <t>Τηλεόραση</t>
  </si>
  <si>
    <t>Στερεοφωνικό</t>
  </si>
  <si>
    <t>Αποκωδικοποιητής καλωδιακής/δορυφορικής</t>
  </si>
  <si>
    <t>Σκληρός δίσκος</t>
  </si>
  <si>
    <t>Κονσόλα παιχνιδιών</t>
  </si>
  <si>
    <t>Άλλη:</t>
  </si>
  <si>
    <t>ΣΤ2 Τι θα επιλέγατε για να αντικαταστήσετε την τηλεόρασή σας;</t>
  </si>
  <si>
    <t xml:space="preserve">        Προβολέα</t>
  </si>
  <si>
    <t xml:space="preserve">        Συμβατική</t>
  </si>
  <si>
    <t xml:space="preserve">        Επίπεδης οθόνης (LCD)</t>
  </si>
  <si>
    <t>βρίσκεται στη θέση OFF αλλά δεν έχουν βγει από την πρίζα;</t>
  </si>
  <si>
    <t>ΣΤ3 Γνωρίζετε ότι μερικές συσκευές χρησιμοποιούν ηλεκτρικό ρεύμα ακόμα και όταν το κουμπί</t>
  </si>
  <si>
    <t>ΣΤ4 Συνήθως αφήνετε τους φορτιστές (τηλεφώνων, μπαταριών...) στην πρίζα χωρίς να τους χρησιμοποιείτε;</t>
  </si>
  <si>
    <t>ΣΤ5 Χρησιμοποιείτε πολύπριζα με διακόπτη για να αποσυνδέετε όλες τις συσκευές από το ρεύμα;</t>
  </si>
  <si>
    <t>Τμήμα Ζ: Κλιματισμός/ Ψυκτική άνεση</t>
  </si>
  <si>
    <t>Ζ1 Χρησιμοποιείτε σύστημα κλιματισμού;</t>
  </si>
  <si>
    <r>
      <t xml:space="preserve">        Όχι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πηγαίνετε στην ερώτηση H1)</t>
    </r>
  </si>
  <si>
    <t>Ζ2 Πόση είναι η κλιματιζόμενη επιφάνεια του χώρου ή της κατοικίας σας;</t>
  </si>
  <si>
    <t>m²  (τετραγωνικά μέτρα)</t>
  </si>
  <si>
    <t>Ζ3 Τι ποσοστό της κατοικίας καλύπτει;</t>
  </si>
  <si>
    <t xml:space="preserve">Ζ4 Προσδιορίστε τον τύπο κλιματιστικού και την ενεργειακή κλάση, εάν είναι γνωστή: </t>
  </si>
  <si>
    <t>Συσκευή κλιματισμού</t>
  </si>
  <si>
    <t>Αριθμός</t>
  </si>
  <si>
    <t>Κεντρικό σύστημα κλιματισμού</t>
  </si>
  <si>
    <t>(κτήρια πολλαπλών χρήσεων)</t>
  </si>
  <si>
    <t>Αντλία θερμότητας</t>
  </si>
  <si>
    <t>Συμβατικό (split)</t>
  </si>
  <si>
    <t>Πολυδιαρούμενο (multisplit)</t>
  </si>
  <si>
    <t>Φορητή μονάδα κλιματισμού</t>
  </si>
  <si>
    <t>Υγραντήρας</t>
  </si>
  <si>
    <t>Ανεμιστήρας</t>
  </si>
  <si>
    <t xml:space="preserve">Ζ5 Αφήνετε ανοιχτές πόρτες ή παράθυρα του κλιματιζόμενου χώρου </t>
  </si>
  <si>
    <t>όταν λειτουργεί το κλιματιστικό;</t>
  </si>
  <si>
    <t>Ζ6 Σε ποιά θερμοκρασία ρυθμίζετε το κλιματιστικό σας;</t>
  </si>
  <si>
    <t>Ζ7 Ποιά θεωρείτε ως την ιδανική θερμοκρασία χώρου το καλοκαίρι;</t>
  </si>
  <si>
    <t>Τμήμα Η: Φωτισμός</t>
  </si>
  <si>
    <t>H1 Προσδιορίστε τον αριθμό των λαμπτήρων κάθε τύπου και το δωμάτιο στο οποίο χρησιμοποιούνται</t>
  </si>
  <si>
    <t>Τύπος</t>
  </si>
  <si>
    <t>Πυρακτώσεως</t>
  </si>
  <si>
    <t>Αλογόνου χαμηλής τάσης (12V)</t>
  </si>
  <si>
    <t>Αλογόνου υψηλής τάσης (240V)</t>
  </si>
  <si>
    <t>Φθορισμού</t>
  </si>
  <si>
    <t>Οικονομικής κατανάλωσης φθορισμού (CFL)</t>
  </si>
  <si>
    <t>Σαλόνι</t>
  </si>
  <si>
    <t>Υπνοδωμάτια</t>
  </si>
  <si>
    <t>Κουζίνα</t>
  </si>
  <si>
    <t>Μπάνιο</t>
  </si>
  <si>
    <t>Διάδρομοι</t>
  </si>
  <si>
    <t>Εξωτερικά</t>
  </si>
  <si>
    <t>Λοιπά δωμάτια</t>
  </si>
  <si>
    <t>H2 Αφήνετε αναμμένο το φως σε ένα άδειο δωμάτιο;</t>
  </si>
  <si>
    <t xml:space="preserve">        Μερκές φορές</t>
  </si>
  <si>
    <t>H3 Αγοράζετε λαμπτήρες χαμηλής κατανάλωσης (Φθορισμού οικονομικής κατανάλωσης</t>
  </si>
  <si>
    <t>ή Φθορισμού) όταν αντικαθιστάτε μία λάμπα;</t>
  </si>
  <si>
    <t xml:space="preserve">        Τις περισσότερες φορές</t>
  </si>
  <si>
    <t xml:space="preserve">        Σπάνια</t>
  </si>
  <si>
    <t xml:space="preserve">        Τιμή</t>
  </si>
  <si>
    <t xml:space="preserve">        Ποιότητα φωτισμού</t>
  </si>
  <si>
    <t xml:space="preserve">        Μέγεθος</t>
  </si>
  <si>
    <t xml:space="preserve">        Εμφάνιση</t>
  </si>
  <si>
    <t xml:space="preserve">        Κύκλος ζωής</t>
  </si>
  <si>
    <t xml:space="preserve">        Άλλος : ….</t>
  </si>
  <si>
    <t>H5 Έχετε αλλάξει συνήθειες χρήσης του φωτισμού με τα φώτα που αντικαταστήσατε με</t>
  </si>
  <si>
    <t>λαμπτήρες χαμηλής κατανάλωσης;</t>
  </si>
  <si>
    <t xml:space="preserve">        Ναι, τα αφήνω αναμμένα περισσότερο    </t>
  </si>
  <si>
    <t xml:space="preserve">        Όχι, δεν έχω αλλάξει τίποτα</t>
  </si>
  <si>
    <t>Θ1 Βάλτε σε σειρά από το 1 έως το 7 τα παρακάτω κριτήρια σύμφωνα με το πόσο σημαντικά είναι</t>
  </si>
  <si>
    <t>όταν πρόκειται να αγοράσετε μια καινούρια οικιακή συσκευή (1:περισότερο σημαντικό, 7:καθόλου σημαντικό)</t>
  </si>
  <si>
    <t>Τιμή</t>
  </si>
  <si>
    <t>Σχεδιασμός/ Όψη</t>
  </si>
  <si>
    <t>Εξωτερικές διαστάσεις</t>
  </si>
  <si>
    <t>Δυνατότητες</t>
  </si>
  <si>
    <t>Ηλεκτρική κατανάλωση</t>
  </si>
  <si>
    <t>Ευκολία στη χρήση</t>
  </si>
  <si>
    <t>Άλλο:</t>
  </si>
  <si>
    <t>(προσδιορίστε)</t>
  </si>
  <si>
    <t>Θ2 Γιατί πιστεύετε ότι είναι σημαντικό να εξοικονομηθεί ενέργεια;</t>
  </si>
  <si>
    <t>(1: περισσότερο σημαντικό, 5: λιγότερο σημαντικό)</t>
  </si>
  <si>
    <t>Εξοικονόμηση χρημάτων</t>
  </si>
  <si>
    <t>Εξάντληση των ενεργειακών πηγών</t>
  </si>
  <si>
    <t>Φαινόμενο του θερμοκηπίου/ Αύξηση θερμοκρασίας</t>
  </si>
  <si>
    <t>Κίνδυνος πολέμου λόγω ενεργειακής κρίσης</t>
  </si>
  <si>
    <t>Θ3 Έχετε ακούσει για εξοικονόμηση ηλεκτρικής ενέργειας από κάποια από τις ακόλουθες πηγές;</t>
  </si>
  <si>
    <t xml:space="preserve">        Τηλεόραση</t>
  </si>
  <si>
    <t xml:space="preserve">        Περιοδικό/ Εφημερίδα</t>
  </si>
  <si>
    <t xml:space="preserve">        Σχολείο</t>
  </si>
  <si>
    <t xml:space="preserve">        Ραδιόφωνο</t>
  </si>
  <si>
    <t xml:space="preserve">        Συνέδριο</t>
  </si>
  <si>
    <t xml:space="preserve">        Δουλειά</t>
  </si>
  <si>
    <t xml:space="preserve">        Φίλοι/ Οικογένεια</t>
  </si>
  <si>
    <t xml:space="preserve">        Άλλο</t>
  </si>
  <si>
    <t>μαρκάρετε μόνο</t>
  </si>
  <si>
    <t>όσες απαντήσετε</t>
  </si>
  <si>
    <t>(μόνο για ρεύμα, χωρίς φόρους και λοιπές χρεώσεις)</t>
  </si>
  <si>
    <t>Φθινόπωρο</t>
  </si>
  <si>
    <r>
      <t xml:space="preserve">        Όχι   (</t>
    </r>
    <r>
      <rPr>
        <sz val="9"/>
        <rFont val="Times New Roman"/>
        <family val="1"/>
      </rPr>
      <t xml:space="preserve">→  </t>
    </r>
    <r>
      <rPr>
        <sz val="9"/>
        <rFont val="Times New Roman"/>
        <family val="1"/>
      </rPr>
      <t>πηγαίνετε στην ερώτηση Β2)</t>
    </r>
  </si>
  <si>
    <r>
      <t xml:space="preserve">        Όχι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πηγαίνετε στην ερώτηση B11)</t>
    </r>
  </si>
  <si>
    <r>
      <t xml:space="preserve">°C  </t>
    </r>
    <r>
      <rPr>
        <sz val="9"/>
        <rFont val="Times New Roman"/>
        <family val="1"/>
      </rPr>
      <t>το χειμώνα</t>
    </r>
  </si>
  <si>
    <r>
      <t>°C</t>
    </r>
    <r>
      <rPr>
        <sz val="9"/>
        <rFont val="Times New Roman"/>
        <family val="1"/>
      </rPr>
      <t xml:space="preserve">  το καλοκαίρι</t>
    </r>
  </si>
  <si>
    <t>B8 Πόσο συχνά αποψύχετε τον καταψύκτη σας;</t>
  </si>
  <si>
    <t>H4 Σε περίπτωση που τους χρησιμοποιείτε σπάνια ή καθόλου, ποιος είναι ο λόγος; (επιλέξτε τα αντίστοιχα πεδία)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</si>
</sst>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;;;"/>
  </numFmts>
  <fonts count="30">
    <font>
      <sz val="10"/>
      <name val="Arial"/>
      <family val="0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Wingdings"/>
      <family val="0"/>
    </font>
    <font>
      <b/>
      <sz val="9"/>
      <color indexed="48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b/>
      <sz val="9"/>
      <color indexed="9"/>
      <name val="Times New Roman"/>
      <family val="1"/>
    </font>
    <font>
      <b/>
      <sz val="10"/>
      <color indexed="9"/>
      <name val="Arial"/>
      <family val="2"/>
    </font>
    <font>
      <b/>
      <sz val="9"/>
      <color indexed="12"/>
      <name val="Times New Roman"/>
      <family val="1"/>
    </font>
    <font>
      <b/>
      <sz val="16"/>
      <color indexed="9"/>
      <name val="Arial"/>
      <family val="2"/>
    </font>
    <font>
      <sz val="10"/>
      <color indexed="10"/>
      <name val="Arial"/>
      <family val="0"/>
    </font>
    <font>
      <sz val="8"/>
      <color indexed="9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n"/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thin"/>
    </border>
    <border>
      <left style="thick">
        <color indexed="56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47"/>
      </right>
      <top style="thin"/>
      <bottom style="thin"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9" fontId="8" fillId="2" borderId="0" xfId="0" applyNumberFormat="1" applyFont="1" applyFill="1" applyBorder="1" applyAlignment="1" quotePrefix="1">
      <alignment horizontal="left"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1" xfId="0" applyFont="1" applyFill="1" applyBorder="1" applyAlignment="1">
      <alignment horizontal="center" vertical="top"/>
    </xf>
    <xf numFmtId="0" fontId="8" fillId="2" borderId="0" xfId="0" applyFont="1" applyFill="1" applyBorder="1" applyAlignment="1" quotePrefix="1">
      <alignment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8" fillId="2" borderId="0" xfId="0" applyFont="1" applyFill="1" applyBorder="1" applyAlignment="1">
      <alignment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vertical="top"/>
    </xf>
    <xf numFmtId="0" fontId="2" fillId="2" borderId="6" xfId="0" applyFont="1" applyFill="1" applyBorder="1" applyAlignment="1">
      <alignment horizontal="left"/>
    </xf>
    <xf numFmtId="0" fontId="13" fillId="2" borderId="6" xfId="0" applyFont="1" applyFill="1" applyBorder="1" applyAlignment="1">
      <alignment/>
    </xf>
    <xf numFmtId="0" fontId="0" fillId="2" borderId="6" xfId="0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7" fillId="2" borderId="6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/>
    </xf>
    <xf numFmtId="0" fontId="2" fillId="2" borderId="1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7" fillId="2" borderId="4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7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/>
    </xf>
    <xf numFmtId="0" fontId="8" fillId="2" borderId="1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 vertical="top"/>
    </xf>
    <xf numFmtId="0" fontId="8" fillId="2" borderId="4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3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8" fillId="2" borderId="2" xfId="0" applyFont="1" applyFill="1" applyBorder="1" applyAlignment="1">
      <alignment horizontal="right" vertical="top"/>
    </xf>
    <xf numFmtId="0" fontId="8" fillId="0" borderId="0" xfId="0" applyFont="1" applyFill="1" applyBorder="1" applyAlignment="1" quotePrefix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20" applyBorder="1" applyAlignment="1">
      <alignment/>
    </xf>
    <xf numFmtId="0" fontId="20" fillId="0" borderId="0" xfId="20" applyFont="1" applyBorder="1" applyAlignment="1">
      <alignment/>
    </xf>
    <xf numFmtId="0" fontId="21" fillId="0" borderId="0" xfId="0" applyFont="1" applyBorder="1" applyAlignment="1">
      <alignment/>
    </xf>
    <xf numFmtId="0" fontId="22" fillId="3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3" borderId="8" xfId="0" applyFont="1" applyFill="1" applyBorder="1" applyAlignment="1">
      <alignment/>
    </xf>
    <xf numFmtId="0" fontId="23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5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9" fillId="0" borderId="8" xfId="0" applyFont="1" applyBorder="1" applyAlignment="1">
      <alignment/>
    </xf>
    <xf numFmtId="0" fontId="8" fillId="2" borderId="11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/>
    </xf>
    <xf numFmtId="0" fontId="3" fillId="2" borderId="8" xfId="0" applyFont="1" applyFill="1" applyBorder="1" applyAlignment="1">
      <alignment vertical="top"/>
    </xf>
    <xf numFmtId="0" fontId="3" fillId="2" borderId="8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8" xfId="0" applyFont="1" applyFill="1" applyBorder="1" applyAlignment="1">
      <alignment horizontal="centerContinuous" vertical="top"/>
    </xf>
    <xf numFmtId="0" fontId="7" fillId="2" borderId="10" xfId="0" applyFont="1" applyFill="1" applyBorder="1" applyAlignment="1">
      <alignment horizontal="center" vertical="top" wrapText="1"/>
    </xf>
    <xf numFmtId="9" fontId="8" fillId="2" borderId="8" xfId="0" applyNumberFormat="1" applyFont="1" applyFill="1" applyBorder="1" applyAlignment="1" quotePrefix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vertical="center"/>
    </xf>
    <xf numFmtId="9" fontId="8" fillId="2" borderId="8" xfId="0" applyNumberFormat="1" applyFont="1" applyFill="1" applyBorder="1" applyAlignment="1" quotePrefix="1">
      <alignment vertical="center"/>
    </xf>
    <xf numFmtId="0" fontId="8" fillId="2" borderId="8" xfId="0" applyFont="1" applyFill="1" applyBorder="1" applyAlignment="1" quotePrefix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8" xfId="0" applyFont="1" applyFill="1" applyBorder="1" applyAlignment="1">
      <alignment/>
    </xf>
    <xf numFmtId="0" fontId="8" fillId="2" borderId="11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top"/>
    </xf>
    <xf numFmtId="9" fontId="8" fillId="2" borderId="8" xfId="0" applyNumberFormat="1" applyFont="1" applyFill="1" applyBorder="1" applyAlignment="1">
      <alignment vertical="center"/>
    </xf>
    <xf numFmtId="0" fontId="7" fillId="0" borderId="8" xfId="0" applyFont="1" applyBorder="1" applyAlignment="1">
      <alignment/>
    </xf>
    <xf numFmtId="0" fontId="7" fillId="2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/>
    </xf>
    <xf numFmtId="0" fontId="13" fillId="0" borderId="8" xfId="0" applyFont="1" applyBorder="1" applyAlignment="1">
      <alignment/>
    </xf>
    <xf numFmtId="0" fontId="8" fillId="2" borderId="11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0" fontId="8" fillId="2" borderId="10" xfId="0" applyFont="1" applyFill="1" applyBorder="1" applyAlignment="1">
      <alignment/>
    </xf>
    <xf numFmtId="0" fontId="2" fillId="2" borderId="9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8" fillId="2" borderId="9" xfId="0" applyFont="1" applyFill="1" applyBorder="1" applyAlignment="1">
      <alignment/>
    </xf>
    <xf numFmtId="0" fontId="24" fillId="3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19" fillId="0" borderId="12" xfId="0" applyFont="1" applyBorder="1" applyAlignment="1">
      <alignment/>
    </xf>
    <xf numFmtId="9" fontId="19" fillId="0" borderId="12" xfId="21" applyFont="1" applyBorder="1" applyAlignment="1">
      <alignment/>
    </xf>
    <xf numFmtId="9" fontId="19" fillId="0" borderId="0" xfId="21" applyFont="1" applyBorder="1" applyAlignment="1">
      <alignment/>
    </xf>
    <xf numFmtId="0" fontId="0" fillId="0" borderId="12" xfId="0" applyBorder="1" applyAlignment="1">
      <alignment wrapText="1"/>
    </xf>
    <xf numFmtId="0" fontId="19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8" fillId="2" borderId="6" xfId="0" applyFont="1" applyFill="1" applyBorder="1" applyAlignment="1">
      <alignment vertical="top"/>
    </xf>
    <xf numFmtId="0" fontId="8" fillId="2" borderId="13" xfId="0" applyFont="1" applyFill="1" applyBorder="1" applyAlignment="1">
      <alignment vertical="top"/>
    </xf>
    <xf numFmtId="0" fontId="8" fillId="2" borderId="14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15" xfId="0" applyFont="1" applyFill="1" applyBorder="1" applyAlignment="1">
      <alignment vertical="top"/>
    </xf>
    <xf numFmtId="0" fontId="0" fillId="3" borderId="0" xfId="0" applyFill="1" applyBorder="1" applyAlignment="1">
      <alignment/>
    </xf>
    <xf numFmtId="0" fontId="26" fillId="3" borderId="0" xfId="0" applyFont="1" applyFill="1" applyBorder="1" applyAlignment="1">
      <alignment vertical="center"/>
    </xf>
    <xf numFmtId="0" fontId="21" fillId="0" borderId="12" xfId="0" applyFont="1" applyFill="1" applyBorder="1" applyAlignment="1" applyProtection="1">
      <alignment horizontal="right"/>
      <protection locked="0"/>
    </xf>
    <xf numFmtId="0" fontId="2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/>
      <protection locked="0"/>
    </xf>
    <xf numFmtId="0" fontId="25" fillId="0" borderId="12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/>
      <protection locked="0"/>
    </xf>
    <xf numFmtId="0" fontId="16" fillId="0" borderId="0" xfId="20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1" fillId="0" borderId="4" xfId="0" applyFont="1" applyFill="1" applyBorder="1" applyAlignment="1" applyProtection="1">
      <alignment vertical="center"/>
      <protection locked="0"/>
    </xf>
    <xf numFmtId="0" fontId="25" fillId="0" borderId="16" xfId="0" applyFont="1" applyFill="1" applyBorder="1" applyAlignment="1" applyProtection="1">
      <alignment vertical="top"/>
      <protection locked="0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7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7" xfId="0" applyBorder="1" applyAlignment="1">
      <alignment wrapText="1"/>
    </xf>
    <xf numFmtId="0" fontId="25" fillId="0" borderId="7" xfId="0" applyFont="1" applyFill="1" applyBorder="1" applyAlignment="1" applyProtection="1">
      <alignment vertical="top"/>
      <protection locked="0"/>
    </xf>
    <xf numFmtId="9" fontId="25" fillId="0" borderId="12" xfId="21" applyFont="1" applyFill="1" applyBorder="1" applyAlignment="1" applyProtection="1">
      <alignment horizontal="center" vertical="top"/>
      <protection locked="0"/>
    </xf>
    <xf numFmtId="9" fontId="25" fillId="0" borderId="12" xfId="21" applyFont="1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right" vertical="top"/>
      <protection locked="0"/>
    </xf>
    <xf numFmtId="0" fontId="2" fillId="2" borderId="4" xfId="0" applyFont="1" applyFill="1" applyBorder="1" applyAlignment="1">
      <alignment horizontal="right" vertical="top"/>
    </xf>
    <xf numFmtId="166" fontId="0" fillId="0" borderId="0" xfId="0" applyNumberFormat="1" applyFill="1" applyBorder="1" applyAlignment="1">
      <alignment/>
    </xf>
    <xf numFmtId="0" fontId="27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28" fillId="3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20" applyFont="1" applyFill="1" applyBorder="1" applyAlignment="1">
      <alignment/>
    </xf>
    <xf numFmtId="0" fontId="24" fillId="3" borderId="17" xfId="0" applyFont="1" applyFill="1" applyBorder="1" applyAlignment="1">
      <alignment/>
    </xf>
    <xf numFmtId="0" fontId="24" fillId="3" borderId="17" xfId="0" applyFont="1" applyFill="1" applyBorder="1" applyAlignment="1">
      <alignment horizontal="right"/>
    </xf>
    <xf numFmtId="0" fontId="21" fillId="4" borderId="1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>
      <alignment horizontal="right" vertical="top"/>
    </xf>
    <xf numFmtId="0" fontId="8" fillId="2" borderId="14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21" fillId="0" borderId="13" xfId="0" applyFont="1" applyFill="1" applyBorder="1" applyAlignment="1" applyProtection="1">
      <alignment/>
      <protection locked="0"/>
    </xf>
    <xf numFmtId="0" fontId="3" fillId="2" borderId="14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8" fillId="2" borderId="0" xfId="0" applyFont="1" applyFill="1" applyBorder="1" applyAlignment="1">
      <alignment vertical="center" wrapText="1"/>
    </xf>
    <xf numFmtId="0" fontId="8" fillId="0" borderId="8" xfId="0" applyFont="1" applyBorder="1" applyAlignment="1">
      <alignment/>
    </xf>
    <xf numFmtId="0" fontId="8" fillId="2" borderId="1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6" xfId="0" applyFont="1" applyBorder="1" applyAlignment="1" applyProtection="1">
      <alignment/>
      <protection locked="0"/>
    </xf>
    <xf numFmtId="0" fontId="21" fillId="0" borderId="7" xfId="0" applyFont="1" applyBorder="1" applyAlignment="1" applyProtection="1">
      <alignment/>
      <protection locked="0"/>
    </xf>
    <xf numFmtId="0" fontId="25" fillId="0" borderId="7" xfId="0" applyFont="1" applyFill="1" applyBorder="1" applyAlignment="1" applyProtection="1">
      <alignment vertical="top"/>
      <protection locked="0"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3366FF"/>
      </font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296</xdr:row>
      <xdr:rowOff>171450</xdr:rowOff>
    </xdr:from>
    <xdr:to>
      <xdr:col>4</xdr:col>
      <xdr:colOff>581025</xdr:colOff>
      <xdr:row>296</xdr:row>
      <xdr:rowOff>666750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7673875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685800</xdr:colOff>
      <xdr:row>203</xdr:row>
      <xdr:rowOff>152400</xdr:rowOff>
    </xdr:from>
    <xdr:to>
      <xdr:col>7</xdr:col>
      <xdr:colOff>685800</xdr:colOff>
      <xdr:row>203</xdr:row>
      <xdr:rowOff>152400</xdr:rowOff>
    </xdr:to>
    <xdr:sp>
      <xdr:nvSpPr>
        <xdr:cNvPr id="2" name="Line 14"/>
        <xdr:cNvSpPr>
          <a:spLocks/>
        </xdr:cNvSpPr>
      </xdr:nvSpPr>
      <xdr:spPr>
        <a:xfrm>
          <a:off x="4429125" y="3892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202</xdr:row>
      <xdr:rowOff>123825</xdr:rowOff>
    </xdr:from>
    <xdr:to>
      <xdr:col>8</xdr:col>
      <xdr:colOff>38100</xdr:colOff>
      <xdr:row>202</xdr:row>
      <xdr:rowOff>123825</xdr:rowOff>
    </xdr:to>
    <xdr:sp>
      <xdr:nvSpPr>
        <xdr:cNvPr id="3" name="Line 15"/>
        <xdr:cNvSpPr>
          <a:spLocks/>
        </xdr:cNvSpPr>
      </xdr:nvSpPr>
      <xdr:spPr>
        <a:xfrm>
          <a:off x="4543425" y="38652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219</xdr:row>
      <xdr:rowOff>85725</xdr:rowOff>
    </xdr:from>
    <xdr:to>
      <xdr:col>11</xdr:col>
      <xdr:colOff>342900</xdr:colOff>
      <xdr:row>222</xdr:row>
      <xdr:rowOff>19050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41881425"/>
          <a:ext cx="923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99</xdr:row>
      <xdr:rowOff>28575</xdr:rowOff>
    </xdr:from>
    <xdr:to>
      <xdr:col>11</xdr:col>
      <xdr:colOff>190500</xdr:colOff>
      <xdr:row>103</xdr:row>
      <xdr:rowOff>38100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18783300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297</xdr:row>
      <xdr:rowOff>228600</xdr:rowOff>
    </xdr:from>
    <xdr:to>
      <xdr:col>4</xdr:col>
      <xdr:colOff>628650</xdr:colOff>
      <xdr:row>297</xdr:row>
      <xdr:rowOff>590550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58540650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298</xdr:row>
      <xdr:rowOff>247650</xdr:rowOff>
    </xdr:from>
    <xdr:to>
      <xdr:col>4</xdr:col>
      <xdr:colOff>666750</xdr:colOff>
      <xdr:row>298</xdr:row>
      <xdr:rowOff>657225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593693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299</xdr:row>
      <xdr:rowOff>133350</xdr:rowOff>
    </xdr:from>
    <xdr:to>
      <xdr:col>4</xdr:col>
      <xdr:colOff>714375</xdr:colOff>
      <xdr:row>299</xdr:row>
      <xdr:rowOff>676275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0" y="600646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300</xdr:row>
      <xdr:rowOff>104775</xdr:rowOff>
    </xdr:from>
    <xdr:to>
      <xdr:col>4</xdr:col>
      <xdr:colOff>619125</xdr:colOff>
      <xdr:row>300</xdr:row>
      <xdr:rowOff>695325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28725" y="60845700"/>
          <a:ext cx="447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10</xdr:col>
      <xdr:colOff>0</xdr:colOff>
      <xdr:row>37</xdr:row>
      <xdr:rowOff>0</xdr:rowOff>
    </xdr:to>
    <xdr:grpSp>
      <xdr:nvGrpSpPr>
        <xdr:cNvPr id="10" name="Group 616"/>
        <xdr:cNvGrpSpPr>
          <a:grpSpLocks/>
        </xdr:cNvGrpSpPr>
      </xdr:nvGrpSpPr>
      <xdr:grpSpPr>
        <a:xfrm>
          <a:off x="1057275" y="6324600"/>
          <a:ext cx="4886325" cy="247650"/>
          <a:chOff x="89" y="664"/>
          <a:chExt cx="499" cy="26"/>
        </a:xfrm>
        <a:solidFill>
          <a:srgbClr val="FFFFFF"/>
        </a:solidFill>
      </xdr:grpSpPr>
    </xdr:grpSp>
    <xdr:clientData/>
  </xdr:twoCellAnchor>
  <xdr:twoCellAnchor>
    <xdr:from>
      <xdr:col>8</xdr:col>
      <xdr:colOff>38100</xdr:colOff>
      <xdr:row>203</xdr:row>
      <xdr:rowOff>123825</xdr:rowOff>
    </xdr:from>
    <xdr:to>
      <xdr:col>8</xdr:col>
      <xdr:colOff>38100</xdr:colOff>
      <xdr:row>203</xdr:row>
      <xdr:rowOff>123825</xdr:rowOff>
    </xdr:to>
    <xdr:sp>
      <xdr:nvSpPr>
        <xdr:cNvPr id="14" name="Line 357"/>
        <xdr:cNvSpPr>
          <a:spLocks/>
        </xdr:cNvSpPr>
      </xdr:nvSpPr>
      <xdr:spPr>
        <a:xfrm>
          <a:off x="4543425" y="3890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161</xdr:row>
      <xdr:rowOff>47625</xdr:rowOff>
    </xdr:from>
    <xdr:to>
      <xdr:col>11</xdr:col>
      <xdr:colOff>228600</xdr:colOff>
      <xdr:row>165</xdr:row>
      <xdr:rowOff>57150</xdr:rowOff>
    </xdr:to>
    <xdr:pic>
      <xdr:nvPicPr>
        <xdr:cNvPr id="15" name="Picture 5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30241875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95250</xdr:rowOff>
    </xdr:from>
    <xdr:to>
      <xdr:col>9</xdr:col>
      <xdr:colOff>752475</xdr:colOff>
      <xdr:row>0</xdr:row>
      <xdr:rowOff>400050</xdr:rowOff>
    </xdr:to>
    <xdr:pic>
      <xdr:nvPicPr>
        <xdr:cNvPr id="16" name="Picture 5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0" y="95250"/>
          <a:ext cx="24098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571500</xdr:colOff>
      <xdr:row>1</xdr:row>
      <xdr:rowOff>28575</xdr:rowOff>
    </xdr:to>
    <xdr:pic>
      <xdr:nvPicPr>
        <xdr:cNvPr id="17" name="Picture 5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57275" y="0"/>
          <a:ext cx="5715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37</xdr:row>
      <xdr:rowOff>0</xdr:rowOff>
    </xdr:from>
    <xdr:to>
      <xdr:col>3</xdr:col>
      <xdr:colOff>685800</xdr:colOff>
      <xdr:row>37</xdr:row>
      <xdr:rowOff>0</xdr:rowOff>
    </xdr:to>
    <xdr:sp>
      <xdr:nvSpPr>
        <xdr:cNvPr id="1" name="Line 2"/>
        <xdr:cNvSpPr>
          <a:spLocks/>
        </xdr:cNvSpPr>
      </xdr:nvSpPr>
      <xdr:spPr>
        <a:xfrm>
          <a:off x="2971800" y="5991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38100</xdr:colOff>
      <xdr:row>37</xdr:row>
      <xdr:rowOff>0</xdr:rowOff>
    </xdr:to>
    <xdr:sp>
      <xdr:nvSpPr>
        <xdr:cNvPr id="2" name="Line 3"/>
        <xdr:cNvSpPr>
          <a:spLocks/>
        </xdr:cNvSpPr>
      </xdr:nvSpPr>
      <xdr:spPr>
        <a:xfrm>
          <a:off x="3086100" y="5991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52"/>
  <sheetViews>
    <sheetView showGridLines="0" tabSelected="1" workbookViewId="0" topLeftCell="D163">
      <selection activeCell="J178" sqref="J178"/>
    </sheetView>
  </sheetViews>
  <sheetFormatPr defaultColWidth="9.140625" defaultRowHeight="12.75" outlineLevelCol="1"/>
  <cols>
    <col min="1" max="3" width="6.7109375" style="172" hidden="1" customWidth="1" outlineLevel="1"/>
    <col min="4" max="4" width="15.8515625" style="79" customWidth="1" collapsed="1"/>
    <col min="5" max="5" width="13.421875" style="6" customWidth="1"/>
    <col min="6" max="6" width="15.421875" style="6" customWidth="1"/>
    <col min="7" max="8" width="11.421875" style="6" customWidth="1"/>
    <col min="9" max="9" width="10.140625" style="6" customWidth="1"/>
    <col min="10" max="16384" width="11.421875" style="6" customWidth="1"/>
  </cols>
  <sheetData>
    <row r="1" spans="5:10" ht="39" customHeight="1">
      <c r="E1" s="166"/>
      <c r="F1" s="166" t="s">
        <v>193</v>
      </c>
      <c r="G1" s="165"/>
      <c r="H1" s="165"/>
      <c r="I1" s="165"/>
      <c r="J1" s="165"/>
    </row>
    <row r="2" ht="12.75"/>
    <row r="3" ht="12.75">
      <c r="E3" s="93"/>
    </row>
    <row r="4" ht="12.75">
      <c r="E4" s="92" t="s">
        <v>210</v>
      </c>
    </row>
    <row r="5" spans="4:5" ht="12.75">
      <c r="D5" s="195"/>
      <c r="E5" s="92" t="s">
        <v>228</v>
      </c>
    </row>
    <row r="6" spans="3:7" ht="12.75">
      <c r="C6" s="173"/>
      <c r="D6" s="196"/>
      <c r="E6" s="92" t="s">
        <v>229</v>
      </c>
      <c r="F6" s="91"/>
      <c r="G6" s="91"/>
    </row>
    <row r="7" spans="4:5" ht="12.75">
      <c r="D7" s="195"/>
      <c r="E7" s="92" t="s">
        <v>230</v>
      </c>
    </row>
    <row r="8" spans="4:5" ht="12.75">
      <c r="D8" s="195"/>
      <c r="E8" s="92" t="s">
        <v>231</v>
      </c>
    </row>
    <row r="9" spans="4:5" ht="12.75">
      <c r="D9" s="195"/>
      <c r="E9" s="92" t="s">
        <v>232</v>
      </c>
    </row>
    <row r="10" spans="4:5" ht="12.75">
      <c r="D10" s="195"/>
      <c r="E10" s="92" t="s">
        <v>234</v>
      </c>
    </row>
    <row r="11" spans="4:5" ht="12.75">
      <c r="D11" s="195"/>
      <c r="E11" s="92" t="s">
        <v>233</v>
      </c>
    </row>
    <row r="12" spans="4:5" ht="12.75">
      <c r="D12" s="195"/>
      <c r="E12" s="92" t="s">
        <v>235</v>
      </c>
    </row>
    <row r="13" ht="13.5" thickBot="1">
      <c r="E13" s="93"/>
    </row>
    <row r="14" spans="1:10" s="79" customFormat="1" ht="14.25" thickBot="1" thickTop="1">
      <c r="A14" s="172"/>
      <c r="B14" s="172"/>
      <c r="C14" s="172"/>
      <c r="E14" s="197"/>
      <c r="F14" s="198" t="s">
        <v>206</v>
      </c>
      <c r="G14" s="211"/>
      <c r="H14" s="212"/>
      <c r="I14" s="212"/>
      <c r="J14" s="213"/>
    </row>
    <row r="15" ht="13.5" thickTop="1">
      <c r="D15" s="192" t="s">
        <v>452</v>
      </c>
    </row>
    <row r="16" spans="4:10" ht="12.75">
      <c r="D16" s="192" t="s">
        <v>453</v>
      </c>
      <c r="E16" s="96" t="s">
        <v>210</v>
      </c>
      <c r="F16" s="94"/>
      <c r="G16" s="94"/>
      <c r="H16" s="94"/>
      <c r="I16" s="94"/>
      <c r="J16" s="94"/>
    </row>
    <row r="17" spans="1:5" s="95" customFormat="1" ht="12.75">
      <c r="A17" s="174"/>
      <c r="B17" s="174"/>
      <c r="C17" s="174"/>
      <c r="E17" s="97"/>
    </row>
    <row r="18" spans="4:5" ht="12.75" customHeight="1">
      <c r="D18" s="190" t="b">
        <v>0</v>
      </c>
      <c r="E18" s="98" t="s">
        <v>209</v>
      </c>
    </row>
    <row r="19" spans="4:10" ht="12.75">
      <c r="D19" s="190" t="b">
        <v>1</v>
      </c>
      <c r="E19" s="99"/>
      <c r="F19" s="80" t="s">
        <v>207</v>
      </c>
      <c r="G19" s="215"/>
      <c r="H19" s="216"/>
      <c r="I19" s="216"/>
      <c r="J19" s="217"/>
    </row>
    <row r="20" spans="5:10" ht="13.5">
      <c r="E20" s="100"/>
      <c r="F20" s="81" t="s">
        <v>208</v>
      </c>
      <c r="G20" s="215"/>
      <c r="H20" s="216"/>
      <c r="I20" s="216"/>
      <c r="J20" s="217"/>
    </row>
    <row r="21" ht="12.75">
      <c r="E21" s="101"/>
    </row>
    <row r="22" ht="12.75">
      <c r="E22" s="102"/>
    </row>
    <row r="23" spans="4:5" ht="15.75" customHeight="1">
      <c r="D23" s="190" t="b">
        <v>0</v>
      </c>
      <c r="E23" s="103" t="s">
        <v>211</v>
      </c>
    </row>
    <row r="24" spans="5:10" ht="12.75">
      <c r="E24" s="104"/>
      <c r="F24" s="76" t="s">
        <v>212</v>
      </c>
      <c r="G24" s="199"/>
      <c r="H24" s="201" t="s">
        <v>216</v>
      </c>
      <c r="I24" s="30"/>
      <c r="J24" s="31"/>
    </row>
    <row r="25" spans="5:10" ht="12.75">
      <c r="E25" s="105"/>
      <c r="F25" s="77" t="s">
        <v>213</v>
      </c>
      <c r="G25" s="199"/>
      <c r="H25" s="202" t="s">
        <v>216</v>
      </c>
      <c r="I25" s="25"/>
      <c r="J25" s="32"/>
    </row>
    <row r="26" spans="5:10" ht="12.75">
      <c r="E26" s="105"/>
      <c r="F26" s="77" t="s">
        <v>214</v>
      </c>
      <c r="G26" s="199"/>
      <c r="H26" s="202" t="s">
        <v>216</v>
      </c>
      <c r="I26" s="25"/>
      <c r="J26" s="32"/>
    </row>
    <row r="27" spans="5:10" ht="12.75">
      <c r="E27" s="106"/>
      <c r="F27" s="78" t="s">
        <v>215</v>
      </c>
      <c r="G27" s="199"/>
      <c r="H27" s="203" t="s">
        <v>216</v>
      </c>
      <c r="I27" s="33"/>
      <c r="J27" s="34"/>
    </row>
    <row r="28" ht="12.75">
      <c r="E28" s="107"/>
    </row>
    <row r="29" spans="4:5" ht="15.75" customHeight="1">
      <c r="D29" s="190" t="b">
        <v>0</v>
      </c>
      <c r="E29" s="103" t="s">
        <v>217</v>
      </c>
    </row>
    <row r="30" spans="1:10" s="1" customFormat="1" ht="15.75" customHeight="1">
      <c r="A30" s="175"/>
      <c r="B30" s="175"/>
      <c r="C30" s="175">
        <v>2</v>
      </c>
      <c r="D30" s="79"/>
      <c r="E30" s="108"/>
      <c r="F30" s="73"/>
      <c r="G30" s="74"/>
      <c r="H30" s="73"/>
      <c r="I30" s="73"/>
      <c r="J30" s="75"/>
    </row>
    <row r="31" ht="12.75">
      <c r="E31" s="107"/>
    </row>
    <row r="32" spans="4:5" ht="12.75">
      <c r="D32" s="190" t="b">
        <v>0</v>
      </c>
      <c r="E32" s="103" t="s">
        <v>218</v>
      </c>
    </row>
    <row r="33" spans="5:10" ht="12.75">
      <c r="E33" s="109"/>
      <c r="F33" s="85" t="s">
        <v>219</v>
      </c>
      <c r="G33" s="167"/>
      <c r="H33" s="210" t="s">
        <v>454</v>
      </c>
      <c r="I33" s="30"/>
      <c r="J33" s="31"/>
    </row>
    <row r="34" spans="5:10" ht="12.75">
      <c r="E34" s="110"/>
      <c r="F34" s="200" t="s">
        <v>220</v>
      </c>
      <c r="G34" s="167"/>
      <c r="H34" s="33"/>
      <c r="I34" s="33"/>
      <c r="J34" s="34"/>
    </row>
    <row r="35" ht="12.75">
      <c r="E35" s="107"/>
    </row>
    <row r="36" spans="4:5" ht="12.75">
      <c r="D36" s="190" t="b">
        <v>0</v>
      </c>
      <c r="E36" s="103" t="s">
        <v>221</v>
      </c>
    </row>
    <row r="37" spans="1:10" s="17" customFormat="1" ht="19.5" customHeight="1">
      <c r="A37" s="176"/>
      <c r="B37" s="176"/>
      <c r="C37" s="176">
        <v>1</v>
      </c>
      <c r="D37" s="79"/>
      <c r="E37" s="111" t="s">
        <v>222</v>
      </c>
      <c r="F37" s="26"/>
      <c r="G37" s="26"/>
      <c r="H37" s="28" t="s">
        <v>223</v>
      </c>
      <c r="I37" s="26"/>
      <c r="J37" s="26"/>
    </row>
    <row r="38" spans="1:10" s="79" customFormat="1" ht="12.75">
      <c r="A38" s="172"/>
      <c r="B38" s="172"/>
      <c r="C38" s="172"/>
      <c r="E38" s="97"/>
      <c r="F38" s="95"/>
      <c r="G38" s="95"/>
      <c r="H38" s="95"/>
      <c r="I38" s="95"/>
      <c r="J38" s="95"/>
    </row>
    <row r="39" spans="4:5" ht="12.75">
      <c r="D39" s="190" t="b">
        <v>0</v>
      </c>
      <c r="E39" s="98" t="s">
        <v>224</v>
      </c>
    </row>
    <row r="40" spans="1:10" s="17" customFormat="1" ht="19.5" customHeight="1">
      <c r="A40" s="176"/>
      <c r="B40" s="176"/>
      <c r="C40" s="176">
        <v>1</v>
      </c>
      <c r="D40" s="79"/>
      <c r="E40" s="111" t="s">
        <v>225</v>
      </c>
      <c r="F40" s="27" t="s">
        <v>226</v>
      </c>
      <c r="G40" s="26"/>
      <c r="H40" s="28"/>
      <c r="I40" s="26"/>
      <c r="J40" s="26"/>
    </row>
    <row r="41" spans="1:10" s="79" customFormat="1" ht="12.75">
      <c r="A41" s="172"/>
      <c r="B41" s="172"/>
      <c r="C41" s="172"/>
      <c r="E41" s="97"/>
      <c r="F41" s="95"/>
      <c r="G41" s="95"/>
      <c r="H41" s="95"/>
      <c r="I41" s="95"/>
      <c r="J41" s="95"/>
    </row>
    <row r="42" spans="4:5" ht="12.75">
      <c r="D42" s="190" t="b">
        <v>0</v>
      </c>
      <c r="E42" s="98" t="s">
        <v>227</v>
      </c>
    </row>
    <row r="43" spans="1:10" s="17" customFormat="1" ht="19.5" customHeight="1">
      <c r="A43" s="176"/>
      <c r="B43" s="176"/>
      <c r="C43" s="176">
        <v>1</v>
      </c>
      <c r="D43" s="79"/>
      <c r="E43" s="111" t="s">
        <v>225</v>
      </c>
      <c r="F43" s="27" t="s">
        <v>226</v>
      </c>
      <c r="G43" s="26"/>
      <c r="H43" s="28"/>
      <c r="I43" s="26"/>
      <c r="J43" s="26"/>
    </row>
    <row r="44" spans="1:4" s="1" customFormat="1" ht="12.75" customHeight="1">
      <c r="A44" s="175"/>
      <c r="B44" s="175"/>
      <c r="C44" s="175"/>
      <c r="D44" s="82"/>
    </row>
    <row r="45" spans="1:3" s="79" customFormat="1" ht="12.75" customHeight="1">
      <c r="A45" s="172"/>
      <c r="B45" s="172"/>
      <c r="C45" s="172"/>
    </row>
    <row r="46" spans="1:3" s="79" customFormat="1" ht="12.75">
      <c r="A46" s="172"/>
      <c r="B46" s="172"/>
      <c r="C46" s="172"/>
    </row>
    <row r="47" spans="5:10" ht="12.75">
      <c r="E47" s="96" t="s">
        <v>228</v>
      </c>
      <c r="F47" s="94"/>
      <c r="G47" s="94"/>
      <c r="H47" s="94"/>
      <c r="I47" s="94"/>
      <c r="J47" s="94"/>
    </row>
    <row r="48" spans="1:10" s="79" customFormat="1" ht="12.75">
      <c r="A48" s="172"/>
      <c r="B48" s="172"/>
      <c r="C48" s="172"/>
      <c r="E48" s="97"/>
      <c r="F48" s="95"/>
      <c r="G48" s="95"/>
      <c r="H48" s="95"/>
      <c r="I48" s="95"/>
      <c r="J48" s="95"/>
    </row>
    <row r="49" spans="4:5" ht="12.75">
      <c r="D49" s="190" t="b">
        <v>0</v>
      </c>
      <c r="E49" s="98" t="s">
        <v>236</v>
      </c>
    </row>
    <row r="50" spans="1:10" s="17" customFormat="1" ht="19.5" customHeight="1">
      <c r="A50" s="176"/>
      <c r="B50" s="176">
        <v>1</v>
      </c>
      <c r="C50" s="176">
        <v>1</v>
      </c>
      <c r="D50" s="83"/>
      <c r="E50" s="111" t="s">
        <v>225</v>
      </c>
      <c r="F50" s="27" t="s">
        <v>456</v>
      </c>
      <c r="G50" s="26"/>
      <c r="H50" s="28"/>
      <c r="I50" s="26"/>
      <c r="J50" s="26"/>
    </row>
    <row r="51" spans="2:10" ht="12.75">
      <c r="B51" s="172">
        <v>1</v>
      </c>
      <c r="C51" s="172">
        <v>1</v>
      </c>
      <c r="E51" s="112" t="s">
        <v>237</v>
      </c>
      <c r="F51" s="30"/>
      <c r="G51" s="30"/>
      <c r="H51" s="30"/>
      <c r="I51" s="30"/>
      <c r="J51" s="31"/>
    </row>
    <row r="52" spans="2:10" ht="12.75">
      <c r="B52" s="172">
        <v>1</v>
      </c>
      <c r="C52" s="172">
        <v>1</v>
      </c>
      <c r="E52" s="113" t="s">
        <v>238</v>
      </c>
      <c r="F52" s="11" t="s">
        <v>239</v>
      </c>
      <c r="G52" s="11" t="s">
        <v>240</v>
      </c>
      <c r="H52" s="11" t="s">
        <v>241</v>
      </c>
      <c r="I52" s="25"/>
      <c r="J52" s="32"/>
    </row>
    <row r="53" spans="1:10" s="1" customFormat="1" ht="20.25" customHeight="1">
      <c r="A53" s="175" t="b">
        <v>0</v>
      </c>
      <c r="B53" s="175">
        <v>1</v>
      </c>
      <c r="C53" s="175">
        <v>1</v>
      </c>
      <c r="D53" s="82"/>
      <c r="E53" s="114">
        <v>1</v>
      </c>
      <c r="F53" s="4"/>
      <c r="G53" s="168"/>
      <c r="H53" s="5"/>
      <c r="I53" s="72"/>
      <c r="J53" s="71"/>
    </row>
    <row r="54" spans="1:13" s="1" customFormat="1" ht="20.25" customHeight="1">
      <c r="A54" s="175" t="b">
        <v>0</v>
      </c>
      <c r="B54" s="175">
        <v>1</v>
      </c>
      <c r="C54" s="175">
        <v>1</v>
      </c>
      <c r="D54" s="82"/>
      <c r="E54" s="114">
        <v>2</v>
      </c>
      <c r="F54" s="4"/>
      <c r="G54" s="168"/>
      <c r="H54" s="5"/>
      <c r="I54" s="72"/>
      <c r="J54" s="71"/>
      <c r="M54" s="19"/>
    </row>
    <row r="55" spans="1:10" s="1" customFormat="1" ht="20.25" customHeight="1">
      <c r="A55" s="175" t="b">
        <v>0</v>
      </c>
      <c r="B55" s="175">
        <v>1</v>
      </c>
      <c r="C55" s="175">
        <v>1</v>
      </c>
      <c r="D55" s="82"/>
      <c r="E55" s="115">
        <v>3</v>
      </c>
      <c r="F55" s="70"/>
      <c r="G55" s="168"/>
      <c r="H55" s="67"/>
      <c r="I55" s="68"/>
      <c r="J55" s="69"/>
    </row>
    <row r="56" ht="12.75">
      <c r="E56" s="103"/>
    </row>
    <row r="57" spans="4:5" ht="12.75">
      <c r="D57" s="190" t="b">
        <v>0</v>
      </c>
      <c r="E57" s="98" t="s">
        <v>242</v>
      </c>
    </row>
    <row r="58" spans="1:10" s="17" customFormat="1" ht="19.5" customHeight="1">
      <c r="A58" s="176"/>
      <c r="B58" s="176">
        <v>1</v>
      </c>
      <c r="C58" s="176">
        <v>1</v>
      </c>
      <c r="D58" s="83"/>
      <c r="E58" s="111" t="s">
        <v>225</v>
      </c>
      <c r="F58" s="27" t="s">
        <v>243</v>
      </c>
      <c r="G58" s="26"/>
      <c r="H58" s="28"/>
      <c r="I58" s="26"/>
      <c r="J58" s="26"/>
    </row>
    <row r="59" spans="2:10" ht="12.75">
      <c r="B59" s="172">
        <v>1</v>
      </c>
      <c r="C59" s="172">
        <v>1</v>
      </c>
      <c r="E59" s="112" t="s">
        <v>237</v>
      </c>
      <c r="F59" s="30"/>
      <c r="G59" s="30"/>
      <c r="H59" s="30"/>
      <c r="I59" s="30"/>
      <c r="J59" s="31"/>
    </row>
    <row r="60" spans="2:10" ht="12.75">
      <c r="B60" s="172">
        <v>1</v>
      </c>
      <c r="C60" s="172">
        <v>1</v>
      </c>
      <c r="E60" s="113" t="s">
        <v>238</v>
      </c>
      <c r="F60" s="11" t="s">
        <v>239</v>
      </c>
      <c r="G60" s="11" t="s">
        <v>245</v>
      </c>
      <c r="H60" s="11" t="s">
        <v>244</v>
      </c>
      <c r="I60" s="11" t="s">
        <v>241</v>
      </c>
      <c r="J60" s="32"/>
    </row>
    <row r="61" spans="1:10" s="1" customFormat="1" ht="20.25" customHeight="1">
      <c r="A61" s="175" t="b">
        <v>0</v>
      </c>
      <c r="B61" s="175">
        <v>1</v>
      </c>
      <c r="C61" s="175">
        <v>1</v>
      </c>
      <c r="D61" s="82"/>
      <c r="E61" s="114">
        <v>1</v>
      </c>
      <c r="F61" s="4">
        <v>2</v>
      </c>
      <c r="G61" s="168"/>
      <c r="H61" s="168"/>
      <c r="I61" s="5"/>
      <c r="J61" s="71"/>
    </row>
    <row r="62" spans="1:10" s="1" customFormat="1" ht="20.25" customHeight="1">
      <c r="A62" s="175" t="b">
        <v>0</v>
      </c>
      <c r="B62" s="175">
        <v>1</v>
      </c>
      <c r="C62" s="175">
        <v>1</v>
      </c>
      <c r="D62" s="82"/>
      <c r="E62" s="114">
        <v>2</v>
      </c>
      <c r="F62" s="4"/>
      <c r="G62" s="168"/>
      <c r="H62" s="168"/>
      <c r="I62" s="5"/>
      <c r="J62" s="71"/>
    </row>
    <row r="63" spans="1:10" s="1" customFormat="1" ht="20.25" customHeight="1">
      <c r="A63" s="175" t="b">
        <v>0</v>
      </c>
      <c r="B63" s="175">
        <v>1</v>
      </c>
      <c r="C63" s="175">
        <v>1</v>
      </c>
      <c r="D63" s="82"/>
      <c r="E63" s="115">
        <v>3</v>
      </c>
      <c r="F63" s="70"/>
      <c r="G63" s="168"/>
      <c r="H63" s="168"/>
      <c r="I63" s="67"/>
      <c r="J63" s="69"/>
    </row>
    <row r="64" ht="12.75">
      <c r="E64" s="103"/>
    </row>
    <row r="65" spans="4:5" ht="12.75">
      <c r="D65" s="190" t="b">
        <v>0</v>
      </c>
      <c r="E65" s="103" t="s">
        <v>246</v>
      </c>
    </row>
    <row r="66" spans="1:10" s="17" customFormat="1" ht="19.5" customHeight="1">
      <c r="A66" s="176"/>
      <c r="B66" s="176"/>
      <c r="C66" s="176">
        <v>1</v>
      </c>
      <c r="D66" s="83"/>
      <c r="E66" s="111" t="s">
        <v>247</v>
      </c>
      <c r="F66" s="26"/>
      <c r="G66" s="27" t="s">
        <v>248</v>
      </c>
      <c r="H66" s="28"/>
      <c r="I66" s="27" t="s">
        <v>249</v>
      </c>
      <c r="J66" s="26"/>
    </row>
    <row r="67" ht="12.75">
      <c r="E67" s="116"/>
    </row>
    <row r="68" spans="4:5" ht="12.75">
      <c r="D68" s="190" t="b">
        <v>0</v>
      </c>
      <c r="E68" s="103" t="s">
        <v>262</v>
      </c>
    </row>
    <row r="69" spans="1:10" s="17" customFormat="1" ht="19.5" customHeight="1">
      <c r="A69" s="176"/>
      <c r="B69" s="176"/>
      <c r="C69" s="176">
        <v>3</v>
      </c>
      <c r="D69" s="83"/>
      <c r="E69" s="111" t="s">
        <v>247</v>
      </c>
      <c r="F69" s="26"/>
      <c r="G69" s="27" t="s">
        <v>248</v>
      </c>
      <c r="H69" s="28"/>
      <c r="I69" s="26"/>
      <c r="J69" s="26"/>
    </row>
    <row r="70" spans="1:10" s="17" customFormat="1" ht="19.5" customHeight="1">
      <c r="A70" s="176"/>
      <c r="B70" s="176"/>
      <c r="C70" s="176"/>
      <c r="D70" s="83"/>
      <c r="E70" s="111" t="s">
        <v>249</v>
      </c>
      <c r="F70" s="26"/>
      <c r="G70" s="27" t="s">
        <v>263</v>
      </c>
      <c r="H70" s="28"/>
      <c r="I70" s="27"/>
      <c r="J70" s="26"/>
    </row>
    <row r="71" ht="12.75">
      <c r="E71" s="116"/>
    </row>
    <row r="72" spans="4:5" ht="12.75">
      <c r="D72" s="190" t="b">
        <v>0</v>
      </c>
      <c r="E72" s="98" t="s">
        <v>264</v>
      </c>
    </row>
    <row r="73" spans="1:10" s="17" customFormat="1" ht="19.5" customHeight="1">
      <c r="A73" s="176"/>
      <c r="B73" s="176"/>
      <c r="C73" s="176">
        <v>1</v>
      </c>
      <c r="D73" s="83"/>
      <c r="E73" s="111" t="s">
        <v>265</v>
      </c>
      <c r="F73" s="26"/>
      <c r="G73" s="27" t="s">
        <v>266</v>
      </c>
      <c r="H73" s="28"/>
      <c r="I73" s="27" t="s">
        <v>267</v>
      </c>
      <c r="J73" s="26"/>
    </row>
    <row r="74" ht="12.75">
      <c r="E74" s="116"/>
    </row>
    <row r="75" spans="4:5" ht="12.75">
      <c r="D75" s="190" t="b">
        <v>0</v>
      </c>
      <c r="E75" s="98" t="s">
        <v>268</v>
      </c>
    </row>
    <row r="76" spans="1:10" s="17" customFormat="1" ht="19.5" customHeight="1">
      <c r="A76" s="176"/>
      <c r="B76" s="176"/>
      <c r="C76" s="176">
        <v>1</v>
      </c>
      <c r="D76" s="83"/>
      <c r="E76" s="111" t="s">
        <v>225</v>
      </c>
      <c r="F76" s="27" t="s">
        <v>226</v>
      </c>
      <c r="G76" s="26"/>
      <c r="H76" s="28"/>
      <c r="I76" s="26"/>
      <c r="J76" s="26"/>
    </row>
    <row r="77" ht="12.75">
      <c r="E77" s="98"/>
    </row>
    <row r="78" spans="4:5" ht="12.75">
      <c r="D78" s="190" t="b">
        <v>0</v>
      </c>
      <c r="E78" s="98" t="s">
        <v>269</v>
      </c>
    </row>
    <row r="79" spans="1:10" s="17" customFormat="1" ht="19.5" customHeight="1">
      <c r="A79" s="176"/>
      <c r="B79" s="176">
        <v>1</v>
      </c>
      <c r="C79" s="176">
        <v>1</v>
      </c>
      <c r="D79" s="79"/>
      <c r="E79" s="111" t="s">
        <v>225</v>
      </c>
      <c r="F79" s="27" t="s">
        <v>457</v>
      </c>
      <c r="G79" s="26"/>
      <c r="H79" s="28"/>
      <c r="I79" s="26"/>
      <c r="J79" s="26"/>
    </row>
    <row r="80" spans="2:10" ht="12.75">
      <c r="B80" s="172">
        <v>1</v>
      </c>
      <c r="C80" s="172">
        <v>1</v>
      </c>
      <c r="E80" s="112" t="s">
        <v>237</v>
      </c>
      <c r="F80" s="30"/>
      <c r="G80" s="30"/>
      <c r="H80" s="30"/>
      <c r="I80" s="30"/>
      <c r="J80" s="31"/>
    </row>
    <row r="81" spans="2:10" ht="12.75">
      <c r="B81" s="172">
        <v>1</v>
      </c>
      <c r="C81" s="172">
        <v>1</v>
      </c>
      <c r="E81" s="113" t="s">
        <v>271</v>
      </c>
      <c r="F81" s="11" t="s">
        <v>239</v>
      </c>
      <c r="G81" s="11" t="s">
        <v>240</v>
      </c>
      <c r="H81" s="11" t="s">
        <v>241</v>
      </c>
      <c r="I81" s="25"/>
      <c r="J81" s="32"/>
    </row>
    <row r="82" spans="1:10" s="1" customFormat="1" ht="20.25" customHeight="1">
      <c r="A82" s="175" t="b">
        <v>0</v>
      </c>
      <c r="B82" s="175">
        <v>1</v>
      </c>
      <c r="C82" s="175">
        <v>1</v>
      </c>
      <c r="D82" s="82"/>
      <c r="E82" s="114">
        <v>1</v>
      </c>
      <c r="F82" s="4"/>
      <c r="G82" s="168"/>
      <c r="H82" s="5"/>
      <c r="I82" s="72"/>
      <c r="J82" s="71"/>
    </row>
    <row r="83" spans="1:10" s="1" customFormat="1" ht="20.25" customHeight="1">
      <c r="A83" s="175" t="b">
        <v>0</v>
      </c>
      <c r="B83" s="175">
        <v>1</v>
      </c>
      <c r="C83" s="175">
        <v>1</v>
      </c>
      <c r="D83" s="82"/>
      <c r="E83" s="114">
        <v>2</v>
      </c>
      <c r="F83" s="4"/>
      <c r="G83" s="168"/>
      <c r="H83" s="5"/>
      <c r="I83" s="72"/>
      <c r="J83" s="71"/>
    </row>
    <row r="84" spans="1:10" s="1" customFormat="1" ht="20.25" customHeight="1">
      <c r="A84" s="175" t="b">
        <v>0</v>
      </c>
      <c r="B84" s="175">
        <v>1</v>
      </c>
      <c r="C84" s="175">
        <v>1</v>
      </c>
      <c r="D84" s="82"/>
      <c r="E84" s="115">
        <v>3</v>
      </c>
      <c r="F84" s="70"/>
      <c r="G84" s="168"/>
      <c r="H84" s="67"/>
      <c r="I84" s="68"/>
      <c r="J84" s="69"/>
    </row>
    <row r="85" ht="12.75">
      <c r="E85" s="103"/>
    </row>
    <row r="86" spans="4:5" ht="12.75">
      <c r="D86" s="190" t="b">
        <v>0</v>
      </c>
      <c r="E86" s="103" t="s">
        <v>460</v>
      </c>
    </row>
    <row r="87" spans="1:10" s="17" customFormat="1" ht="19.5" customHeight="1">
      <c r="A87" s="176"/>
      <c r="B87" s="176"/>
      <c r="C87" s="176">
        <v>1</v>
      </c>
      <c r="D87" s="83"/>
      <c r="E87" s="111" t="s">
        <v>247</v>
      </c>
      <c r="F87" s="26"/>
      <c r="G87" s="27" t="s">
        <v>248</v>
      </c>
      <c r="H87" s="28"/>
      <c r="I87" s="26"/>
      <c r="J87" s="26"/>
    </row>
    <row r="88" spans="1:10" s="17" customFormat="1" ht="19.5" customHeight="1">
      <c r="A88" s="176"/>
      <c r="B88" s="176"/>
      <c r="C88" s="176"/>
      <c r="D88" s="83"/>
      <c r="E88" s="111" t="s">
        <v>249</v>
      </c>
      <c r="F88" s="26"/>
      <c r="G88" s="27" t="s">
        <v>272</v>
      </c>
      <c r="H88" s="28"/>
      <c r="I88" s="27"/>
      <c r="J88" s="26"/>
    </row>
    <row r="89" ht="12.75">
      <c r="E89" s="117"/>
    </row>
    <row r="90" spans="4:5" ht="12.75">
      <c r="D90" s="190" t="b">
        <v>0</v>
      </c>
      <c r="E90" s="98" t="s">
        <v>273</v>
      </c>
    </row>
    <row r="91" spans="1:10" s="17" customFormat="1" ht="19.5" customHeight="1">
      <c r="A91" s="176"/>
      <c r="B91" s="176"/>
      <c r="C91" s="176">
        <v>1</v>
      </c>
      <c r="D91" s="83"/>
      <c r="E91" s="111" t="s">
        <v>265</v>
      </c>
      <c r="F91" s="26"/>
      <c r="G91" s="27" t="s">
        <v>266</v>
      </c>
      <c r="H91" s="28"/>
      <c r="I91" s="27" t="s">
        <v>267</v>
      </c>
      <c r="J91" s="26"/>
    </row>
    <row r="92" ht="12.75">
      <c r="E92" s="98"/>
    </row>
    <row r="93" spans="4:5" ht="12.75">
      <c r="D93" s="190" t="b">
        <v>0</v>
      </c>
      <c r="E93" s="98" t="s">
        <v>274</v>
      </c>
    </row>
    <row r="94" spans="1:10" s="17" customFormat="1" ht="19.5" customHeight="1">
      <c r="A94" s="176"/>
      <c r="B94" s="176"/>
      <c r="C94" s="176">
        <v>1</v>
      </c>
      <c r="D94" s="83"/>
      <c r="E94" s="111" t="s">
        <v>225</v>
      </c>
      <c r="F94" s="27" t="s">
        <v>226</v>
      </c>
      <c r="G94" s="26"/>
      <c r="H94" s="28"/>
      <c r="I94" s="26"/>
      <c r="J94" s="26"/>
    </row>
    <row r="95" ht="12.75">
      <c r="E95" s="98"/>
    </row>
    <row r="96" spans="4:5" ht="12.75">
      <c r="D96" s="190" t="b">
        <v>0</v>
      </c>
      <c r="E96" s="98" t="s">
        <v>275</v>
      </c>
    </row>
    <row r="97" spans="1:10" s="17" customFormat="1" ht="19.5" customHeight="1">
      <c r="A97" s="176"/>
      <c r="B97" s="176"/>
      <c r="C97" s="176">
        <v>1</v>
      </c>
      <c r="D97" s="83"/>
      <c r="E97" s="111" t="s">
        <v>225</v>
      </c>
      <c r="F97" s="27" t="s">
        <v>226</v>
      </c>
      <c r="G97" s="26"/>
      <c r="H97" s="28"/>
      <c r="I97" s="26"/>
      <c r="J97" s="26"/>
    </row>
    <row r="98" ht="12.75">
      <c r="E98" s="117"/>
    </row>
    <row r="99" spans="4:5" ht="12.75">
      <c r="D99" s="190" t="b">
        <v>0</v>
      </c>
      <c r="E99" s="98" t="s">
        <v>276</v>
      </c>
    </row>
    <row r="100" spans="1:10" s="17" customFormat="1" ht="19.5" customHeight="1">
      <c r="A100" s="176"/>
      <c r="B100" s="176"/>
      <c r="C100" s="176">
        <v>1</v>
      </c>
      <c r="D100" s="83"/>
      <c r="E100" s="111" t="s">
        <v>225</v>
      </c>
      <c r="F100" s="27" t="s">
        <v>226</v>
      </c>
      <c r="G100" s="26"/>
      <c r="H100" s="28"/>
      <c r="I100" s="26"/>
      <c r="J100" s="26"/>
    </row>
    <row r="101" ht="12.75">
      <c r="E101" s="117"/>
    </row>
    <row r="102" spans="4:5" ht="12.75">
      <c r="D102" s="190" t="b">
        <v>0</v>
      </c>
      <c r="E102" s="98" t="s">
        <v>277</v>
      </c>
    </row>
    <row r="103" spans="1:10" s="17" customFormat="1" ht="19.5" customHeight="1">
      <c r="A103" s="176"/>
      <c r="B103" s="176"/>
      <c r="C103" s="176">
        <v>1</v>
      </c>
      <c r="D103" s="83"/>
      <c r="E103" s="111" t="s">
        <v>225</v>
      </c>
      <c r="F103" s="27" t="s">
        <v>226</v>
      </c>
      <c r="G103" s="26"/>
      <c r="H103" s="28"/>
      <c r="I103" s="26"/>
      <c r="J103" s="26"/>
    </row>
    <row r="104" ht="12.75">
      <c r="E104" s="10"/>
    </row>
    <row r="105" ht="12.75">
      <c r="E105" s="10"/>
    </row>
    <row r="107" spans="5:10" ht="12.75">
      <c r="E107" s="96" t="s">
        <v>229</v>
      </c>
      <c r="F107" s="94"/>
      <c r="G107" s="94"/>
      <c r="H107" s="94"/>
      <c r="I107" s="94"/>
      <c r="J107" s="94"/>
    </row>
    <row r="108" spans="1:10" s="79" customFormat="1" ht="12.75">
      <c r="A108" s="172"/>
      <c r="B108" s="172"/>
      <c r="C108" s="172"/>
      <c r="E108" s="97"/>
      <c r="F108" s="95"/>
      <c r="G108" s="95"/>
      <c r="H108" s="95"/>
      <c r="I108" s="95"/>
      <c r="J108" s="95"/>
    </row>
    <row r="109" spans="4:5" ht="12.75">
      <c r="D109" s="190" t="b">
        <v>0</v>
      </c>
      <c r="E109" s="98" t="s">
        <v>278</v>
      </c>
    </row>
    <row r="110" spans="1:10" s="17" customFormat="1" ht="19.5" customHeight="1">
      <c r="A110" s="176">
        <v>1</v>
      </c>
      <c r="B110" s="176">
        <v>1</v>
      </c>
      <c r="C110" s="176">
        <v>1</v>
      </c>
      <c r="D110" s="83"/>
      <c r="E110" s="111" t="s">
        <v>225</v>
      </c>
      <c r="F110" s="27" t="s">
        <v>270</v>
      </c>
      <c r="G110" s="26"/>
      <c r="H110" s="28"/>
      <c r="I110" s="26"/>
      <c r="J110" s="26"/>
    </row>
    <row r="111" spans="1:10" ht="12.75">
      <c r="A111" s="172">
        <v>1</v>
      </c>
      <c r="B111" s="172">
        <v>1</v>
      </c>
      <c r="C111" s="172">
        <v>1</v>
      </c>
      <c r="E111" s="118" t="s">
        <v>279</v>
      </c>
      <c r="F111" s="25"/>
      <c r="G111" s="25"/>
      <c r="H111" s="25"/>
      <c r="I111" s="25"/>
      <c r="J111" s="32"/>
    </row>
    <row r="112" spans="1:10" ht="12.75">
      <c r="A112" s="172">
        <v>1</v>
      </c>
      <c r="B112" s="172">
        <v>1</v>
      </c>
      <c r="C112" s="172">
        <v>1</v>
      </c>
      <c r="E112" s="119" t="s">
        <v>280</v>
      </c>
      <c r="F112" s="20"/>
      <c r="G112" s="20" t="s">
        <v>281</v>
      </c>
      <c r="H112" s="11" t="s">
        <v>241</v>
      </c>
      <c r="I112" s="25"/>
      <c r="J112" s="32"/>
    </row>
    <row r="113" spans="1:10" s="1" customFormat="1" ht="20.25" customHeight="1">
      <c r="A113" s="175">
        <v>1</v>
      </c>
      <c r="B113" s="175">
        <v>1</v>
      </c>
      <c r="C113" s="175">
        <v>1</v>
      </c>
      <c r="D113" s="82"/>
      <c r="E113" s="120"/>
      <c r="F113" s="70"/>
      <c r="G113" s="67"/>
      <c r="H113" s="67"/>
      <c r="I113" s="68"/>
      <c r="J113" s="69"/>
    </row>
    <row r="114" ht="12.75">
      <c r="E114" s="103"/>
    </row>
    <row r="115" spans="4:5" ht="12.75">
      <c r="D115" s="190" t="b">
        <v>0</v>
      </c>
      <c r="E115" s="98" t="s">
        <v>282</v>
      </c>
    </row>
    <row r="116" spans="1:10" s="17" customFormat="1" ht="19.5" customHeight="1">
      <c r="A116" s="176"/>
      <c r="B116" s="176"/>
      <c r="C116" s="176">
        <v>2</v>
      </c>
      <c r="D116" s="83"/>
      <c r="E116" s="121" t="s">
        <v>156</v>
      </c>
      <c r="F116" s="29" t="s">
        <v>157</v>
      </c>
      <c r="G116" s="29" t="s">
        <v>158</v>
      </c>
      <c r="H116" s="29" t="s">
        <v>159</v>
      </c>
      <c r="I116" s="27"/>
      <c r="J116" s="26"/>
    </row>
    <row r="117" ht="12.75">
      <c r="E117" s="98"/>
    </row>
    <row r="118" spans="4:5" ht="12.75">
      <c r="D118" s="190" t="b">
        <v>0</v>
      </c>
      <c r="E118" s="98" t="s">
        <v>283</v>
      </c>
    </row>
    <row r="119" spans="1:10" s="17" customFormat="1" ht="19.5" customHeight="1">
      <c r="A119" s="176"/>
      <c r="B119" s="176"/>
      <c r="C119" s="176">
        <v>1</v>
      </c>
      <c r="D119" s="83"/>
      <c r="E119" s="111" t="s">
        <v>225</v>
      </c>
      <c r="F119" s="27" t="s">
        <v>226</v>
      </c>
      <c r="G119" s="26"/>
      <c r="H119" s="28"/>
      <c r="I119" s="26"/>
      <c r="J119" s="26"/>
    </row>
    <row r="120" ht="12.75">
      <c r="E120" s="98"/>
    </row>
    <row r="121" spans="4:5" ht="12.75">
      <c r="D121" s="190" t="b">
        <v>0</v>
      </c>
      <c r="E121" s="98" t="s">
        <v>284</v>
      </c>
    </row>
    <row r="122" spans="5:10" ht="12.75">
      <c r="E122" s="122" t="s">
        <v>287</v>
      </c>
      <c r="F122" s="30"/>
      <c r="G122" s="204"/>
      <c r="H122" s="205" t="s">
        <v>286</v>
      </c>
      <c r="I122" s="30"/>
      <c r="J122" s="31"/>
    </row>
    <row r="123" spans="5:10" ht="12.75">
      <c r="E123" s="123" t="s">
        <v>285</v>
      </c>
      <c r="F123" s="25"/>
      <c r="G123" s="204"/>
      <c r="H123" s="206" t="s">
        <v>286</v>
      </c>
      <c r="I123" s="25"/>
      <c r="J123" s="32"/>
    </row>
    <row r="124" spans="5:10" ht="12.75">
      <c r="E124" s="124" t="s">
        <v>319</v>
      </c>
      <c r="F124" s="34"/>
      <c r="G124" s="204"/>
      <c r="H124" s="207" t="s">
        <v>286</v>
      </c>
      <c r="I124" s="33"/>
      <c r="J124" s="34"/>
    </row>
    <row r="125" ht="12.75">
      <c r="E125" s="103"/>
    </row>
    <row r="126" spans="4:5" ht="12.75">
      <c r="D126" s="190" t="b">
        <v>0</v>
      </c>
      <c r="E126" s="103" t="s">
        <v>288</v>
      </c>
    </row>
    <row r="127" spans="1:10" s="17" customFormat="1" ht="19.5" customHeight="1">
      <c r="A127" s="176"/>
      <c r="B127" s="176"/>
      <c r="C127" s="176">
        <v>1</v>
      </c>
      <c r="D127" s="83"/>
      <c r="E127" s="111" t="s">
        <v>289</v>
      </c>
      <c r="F127" s="27" t="s">
        <v>290</v>
      </c>
      <c r="G127" s="27" t="s">
        <v>249</v>
      </c>
      <c r="H127" s="28" t="s">
        <v>291</v>
      </c>
      <c r="I127" s="27"/>
      <c r="J127" s="26"/>
    </row>
    <row r="128" ht="12.75">
      <c r="E128" s="103"/>
    </row>
    <row r="129" spans="4:5" ht="12.75">
      <c r="D129" s="190" t="b">
        <v>0</v>
      </c>
      <c r="E129" s="98" t="s">
        <v>292</v>
      </c>
    </row>
    <row r="130" spans="1:10" s="17" customFormat="1" ht="19.5" customHeight="1">
      <c r="A130" s="176"/>
      <c r="B130" s="176">
        <v>1</v>
      </c>
      <c r="C130" s="176">
        <v>1</v>
      </c>
      <c r="D130" s="83"/>
      <c r="E130" s="111" t="s">
        <v>225</v>
      </c>
      <c r="F130" s="27" t="s">
        <v>293</v>
      </c>
      <c r="G130" s="26"/>
      <c r="H130" s="28"/>
      <c r="I130" s="26"/>
      <c r="J130" s="26"/>
    </row>
    <row r="131" spans="2:10" ht="12.75">
      <c r="B131" s="172">
        <v>1</v>
      </c>
      <c r="C131" s="172">
        <v>1</v>
      </c>
      <c r="E131" s="112" t="s">
        <v>294</v>
      </c>
      <c r="F131" s="30"/>
      <c r="G131" s="30"/>
      <c r="H131" s="30"/>
      <c r="I131" s="30"/>
      <c r="J131" s="31"/>
    </row>
    <row r="132" spans="2:10" ht="12.75">
      <c r="B132" s="172">
        <v>1</v>
      </c>
      <c r="C132" s="172">
        <v>1</v>
      </c>
      <c r="E132" s="119" t="s">
        <v>239</v>
      </c>
      <c r="F132" s="20"/>
      <c r="G132" s="11" t="s">
        <v>241</v>
      </c>
      <c r="H132" s="25"/>
      <c r="I132" s="25"/>
      <c r="J132" s="32"/>
    </row>
    <row r="133" spans="1:10" s="1" customFormat="1" ht="20.25" customHeight="1">
      <c r="A133" s="175"/>
      <c r="B133" s="175">
        <v>1</v>
      </c>
      <c r="C133" s="175">
        <v>1</v>
      </c>
      <c r="D133" s="82"/>
      <c r="E133" s="120"/>
      <c r="F133" s="67"/>
      <c r="G133" s="67"/>
      <c r="H133" s="68"/>
      <c r="I133" s="68"/>
      <c r="J133" s="69"/>
    </row>
    <row r="134" ht="12.75">
      <c r="E134" s="107"/>
    </row>
    <row r="135" spans="4:5" ht="12.75">
      <c r="D135" s="190" t="b">
        <v>0</v>
      </c>
      <c r="E135" s="103" t="s">
        <v>295</v>
      </c>
    </row>
    <row r="136" spans="1:10" s="17" customFormat="1" ht="19.5" customHeight="1">
      <c r="A136" s="176"/>
      <c r="B136" s="176"/>
      <c r="C136" s="176">
        <v>1</v>
      </c>
      <c r="D136" s="83"/>
      <c r="E136" s="111" t="s">
        <v>297</v>
      </c>
      <c r="F136" s="26"/>
      <c r="G136" s="26"/>
      <c r="H136" s="27" t="s">
        <v>296</v>
      </c>
      <c r="I136" s="26"/>
      <c r="J136" s="26"/>
    </row>
    <row r="137" spans="5:8" ht="12.75">
      <c r="E137" s="125"/>
      <c r="F137" s="10"/>
      <c r="H137" s="10"/>
    </row>
    <row r="138" spans="4:5" ht="12.75">
      <c r="D138" s="190" t="b">
        <v>0</v>
      </c>
      <c r="E138" s="103" t="s">
        <v>298</v>
      </c>
    </row>
    <row r="139" ht="12.75">
      <c r="E139" s="126" t="s">
        <v>299</v>
      </c>
    </row>
    <row r="140" spans="5:10" ht="12.75">
      <c r="E140" s="104"/>
      <c r="F140" s="35" t="s">
        <v>300</v>
      </c>
      <c r="G140" s="35" t="s">
        <v>455</v>
      </c>
      <c r="H140" s="35" t="s">
        <v>302</v>
      </c>
      <c r="I140" s="35" t="s">
        <v>301</v>
      </c>
      <c r="J140" s="31"/>
    </row>
    <row r="141" spans="5:10" ht="12.75">
      <c r="E141" s="106"/>
      <c r="F141" s="186"/>
      <c r="G141" s="186"/>
      <c r="H141" s="186"/>
      <c r="I141" s="187"/>
      <c r="J141" s="34"/>
    </row>
    <row r="142" ht="12.75">
      <c r="E142" s="103"/>
    </row>
    <row r="143" spans="4:5" ht="12.75">
      <c r="D143" s="190" t="b">
        <v>0</v>
      </c>
      <c r="E143" s="98" t="s">
        <v>303</v>
      </c>
    </row>
    <row r="144" spans="1:10" s="17" customFormat="1" ht="19.5" customHeight="1">
      <c r="A144" s="176"/>
      <c r="B144" s="176">
        <v>1</v>
      </c>
      <c r="C144" s="176">
        <v>1</v>
      </c>
      <c r="D144" s="83"/>
      <c r="E144" s="111" t="s">
        <v>225</v>
      </c>
      <c r="F144" s="27" t="s">
        <v>304</v>
      </c>
      <c r="G144" s="26"/>
      <c r="H144" s="28"/>
      <c r="I144" s="26"/>
      <c r="J144" s="26"/>
    </row>
    <row r="145" spans="2:10" ht="12.75">
      <c r="B145" s="172">
        <v>1</v>
      </c>
      <c r="C145" s="172">
        <v>1</v>
      </c>
      <c r="E145" s="112" t="s">
        <v>305</v>
      </c>
      <c r="F145" s="30"/>
      <c r="G145" s="30"/>
      <c r="H145" s="30"/>
      <c r="I145" s="30"/>
      <c r="J145" s="31"/>
    </row>
    <row r="146" spans="2:10" ht="12.75">
      <c r="B146" s="172">
        <v>1</v>
      </c>
      <c r="C146" s="172">
        <v>1</v>
      </c>
      <c r="E146" s="119" t="s">
        <v>239</v>
      </c>
      <c r="F146" s="20"/>
      <c r="G146" s="11" t="s">
        <v>241</v>
      </c>
      <c r="H146" s="25"/>
      <c r="I146" s="25"/>
      <c r="J146" s="32"/>
    </row>
    <row r="147" spans="1:10" s="1" customFormat="1" ht="20.25" customHeight="1">
      <c r="A147" s="175"/>
      <c r="B147" s="175">
        <v>1</v>
      </c>
      <c r="C147" s="175">
        <v>1</v>
      </c>
      <c r="D147" s="82"/>
      <c r="E147" s="120"/>
      <c r="F147" s="67"/>
      <c r="G147" s="67"/>
      <c r="H147" s="68"/>
      <c r="I147" s="68"/>
      <c r="J147" s="69"/>
    </row>
    <row r="148" ht="12.75">
      <c r="E148" s="98"/>
    </row>
    <row r="149" spans="4:5" ht="12.75">
      <c r="D149" s="190" t="b">
        <v>0</v>
      </c>
      <c r="E149" s="98" t="s">
        <v>306</v>
      </c>
    </row>
    <row r="150" spans="1:10" s="17" customFormat="1" ht="19.5" customHeight="1">
      <c r="A150" s="176"/>
      <c r="B150" s="176"/>
      <c r="C150" s="176">
        <v>1</v>
      </c>
      <c r="D150" s="83"/>
      <c r="E150" s="111" t="s">
        <v>225</v>
      </c>
      <c r="F150" s="27" t="s">
        <v>226</v>
      </c>
      <c r="G150" s="27" t="s">
        <v>307</v>
      </c>
      <c r="H150" s="28"/>
      <c r="I150" s="27"/>
      <c r="J150" s="26"/>
    </row>
    <row r="151" ht="12.75">
      <c r="E151" s="103"/>
    </row>
    <row r="152" spans="4:5" ht="12.75">
      <c r="D152" s="190" t="b">
        <v>0</v>
      </c>
      <c r="E152" s="103" t="s">
        <v>308</v>
      </c>
    </row>
    <row r="153" spans="1:10" s="17" customFormat="1" ht="19.5" customHeight="1">
      <c r="A153" s="176"/>
      <c r="B153" s="176"/>
      <c r="C153" s="176">
        <v>1</v>
      </c>
      <c r="D153" s="83"/>
      <c r="E153" s="111" t="s">
        <v>289</v>
      </c>
      <c r="F153" s="27" t="s">
        <v>290</v>
      </c>
      <c r="G153" s="27" t="s">
        <v>249</v>
      </c>
      <c r="H153" s="28" t="s">
        <v>291</v>
      </c>
      <c r="I153" s="27"/>
      <c r="J153" s="26"/>
    </row>
    <row r="154" ht="12.75">
      <c r="E154" s="103"/>
    </row>
    <row r="155" spans="4:5" ht="12.75">
      <c r="D155" s="190" t="b">
        <v>0</v>
      </c>
      <c r="E155" s="103" t="s">
        <v>309</v>
      </c>
    </row>
    <row r="156" spans="1:10" s="17" customFormat="1" ht="19.5" customHeight="1">
      <c r="A156" s="176"/>
      <c r="B156" s="176"/>
      <c r="C156" s="176">
        <v>1</v>
      </c>
      <c r="D156" s="83"/>
      <c r="E156" s="111" t="s">
        <v>307</v>
      </c>
      <c r="F156" s="27" t="s">
        <v>160</v>
      </c>
      <c r="G156" s="27" t="s">
        <v>161</v>
      </c>
      <c r="H156" s="28" t="s">
        <v>310</v>
      </c>
      <c r="I156" s="27"/>
      <c r="J156" s="26"/>
    </row>
    <row r="157" ht="12.75">
      <c r="E157" s="103"/>
    </row>
    <row r="158" spans="4:5" ht="12.75">
      <c r="D158" s="190" t="b">
        <v>0</v>
      </c>
      <c r="E158" s="103" t="s">
        <v>311</v>
      </c>
    </row>
    <row r="159" spans="1:10" s="17" customFormat="1" ht="19.5" customHeight="1">
      <c r="A159" s="176"/>
      <c r="B159" s="176"/>
      <c r="C159" s="176">
        <v>1</v>
      </c>
      <c r="D159" s="83"/>
      <c r="E159" s="111" t="s">
        <v>225</v>
      </c>
      <c r="F159" s="27" t="s">
        <v>226</v>
      </c>
      <c r="G159" s="26"/>
      <c r="H159" s="28"/>
      <c r="I159" s="26"/>
      <c r="J159" s="26"/>
    </row>
    <row r="160" ht="12.75">
      <c r="E160" s="103"/>
    </row>
    <row r="161" spans="4:5" ht="12.75">
      <c r="D161" s="190" t="b">
        <v>0</v>
      </c>
      <c r="E161" s="98" t="s">
        <v>312</v>
      </c>
    </row>
    <row r="162" spans="1:10" s="17" customFormat="1" ht="19.5" customHeight="1">
      <c r="A162" s="176"/>
      <c r="B162" s="176"/>
      <c r="C162" s="176">
        <v>2</v>
      </c>
      <c r="D162" s="83"/>
      <c r="E162" s="121" t="s">
        <v>156</v>
      </c>
      <c r="F162" s="29" t="s">
        <v>157</v>
      </c>
      <c r="G162" s="29" t="s">
        <v>158</v>
      </c>
      <c r="H162" s="29" t="s">
        <v>159</v>
      </c>
      <c r="I162" s="27"/>
      <c r="J162" s="26"/>
    </row>
    <row r="163" ht="12.75">
      <c r="E163" s="117"/>
    </row>
    <row r="164" spans="4:5" ht="12.75">
      <c r="D164" s="190" t="b">
        <v>0</v>
      </c>
      <c r="E164" s="98" t="s">
        <v>313</v>
      </c>
    </row>
    <row r="165" spans="1:10" s="17" customFormat="1" ht="19.5" customHeight="1">
      <c r="A165" s="176"/>
      <c r="B165" s="176"/>
      <c r="C165" s="176">
        <v>1</v>
      </c>
      <c r="D165" s="83"/>
      <c r="E165" s="111" t="s">
        <v>225</v>
      </c>
      <c r="F165" s="27" t="s">
        <v>226</v>
      </c>
      <c r="G165" s="26"/>
      <c r="H165" s="28"/>
      <c r="I165" s="26"/>
      <c r="J165" s="26"/>
    </row>
    <row r="166" ht="12.75">
      <c r="E166" s="10"/>
    </row>
    <row r="167" ht="12.75">
      <c r="E167" s="10"/>
    </row>
    <row r="169" spans="5:10" ht="12.75">
      <c r="E169" s="96" t="s">
        <v>230</v>
      </c>
      <c r="F169" s="94"/>
      <c r="G169" s="94"/>
      <c r="H169" s="94"/>
      <c r="I169" s="94"/>
      <c r="J169" s="94"/>
    </row>
    <row r="170" spans="1:10" s="79" customFormat="1" ht="12.75">
      <c r="A170" s="172"/>
      <c r="B170" s="172"/>
      <c r="C170" s="172"/>
      <c r="E170" s="97"/>
      <c r="F170" s="95"/>
      <c r="G170" s="95"/>
      <c r="H170" s="95"/>
      <c r="I170" s="95"/>
      <c r="J170" s="95"/>
    </row>
    <row r="171" spans="4:5" ht="12.75">
      <c r="D171" s="190" t="b">
        <v>0</v>
      </c>
      <c r="E171" s="98" t="s">
        <v>314</v>
      </c>
    </row>
    <row r="172" spans="1:10" s="17" customFormat="1" ht="19.5" customHeight="1">
      <c r="A172" s="176"/>
      <c r="B172" s="176"/>
      <c r="C172" s="176">
        <v>1</v>
      </c>
      <c r="D172" s="83"/>
      <c r="E172" s="111" t="s">
        <v>317</v>
      </c>
      <c r="F172" s="26"/>
      <c r="G172" s="27" t="s">
        <v>315</v>
      </c>
      <c r="H172" s="28"/>
      <c r="I172" s="26"/>
      <c r="J172" s="26"/>
    </row>
    <row r="173" spans="1:10" s="17" customFormat="1" ht="19.5" customHeight="1">
      <c r="A173" s="176"/>
      <c r="B173" s="176"/>
      <c r="C173" s="176"/>
      <c r="D173" s="83"/>
      <c r="E173" s="111" t="s">
        <v>316</v>
      </c>
      <c r="F173" s="26"/>
      <c r="G173" s="27" t="s">
        <v>318</v>
      </c>
      <c r="H173" s="28"/>
      <c r="I173" s="27"/>
      <c r="J173" s="26"/>
    </row>
    <row r="174" spans="1:9" s="17" customFormat="1" ht="12.75" customHeight="1">
      <c r="A174" s="176"/>
      <c r="B174" s="176"/>
      <c r="C174" s="176"/>
      <c r="D174" s="83"/>
      <c r="E174" s="127"/>
      <c r="G174" s="18"/>
      <c r="H174" s="19"/>
      <c r="I174" s="18"/>
    </row>
    <row r="175" spans="4:5" ht="12.75">
      <c r="D175" s="190" t="b">
        <v>0</v>
      </c>
      <c r="E175" s="103" t="s">
        <v>320</v>
      </c>
    </row>
    <row r="176" spans="1:10" s="17" customFormat="1" ht="19.5" customHeight="1">
      <c r="A176" s="176"/>
      <c r="B176" s="176"/>
      <c r="C176" s="176">
        <v>1</v>
      </c>
      <c r="D176" s="83"/>
      <c r="E176" s="111" t="s">
        <v>289</v>
      </c>
      <c r="F176" s="26"/>
      <c r="G176" s="27" t="s">
        <v>290</v>
      </c>
      <c r="H176" s="28"/>
      <c r="I176" s="27" t="s">
        <v>249</v>
      </c>
      <c r="J176" s="26"/>
    </row>
    <row r="177" ht="12.75">
      <c r="E177" s="103"/>
    </row>
    <row r="178" spans="4:5" ht="12.75">
      <c r="D178" s="190" t="b">
        <v>0</v>
      </c>
      <c r="E178" s="98" t="s">
        <v>321</v>
      </c>
    </row>
    <row r="179" spans="1:10" s="17" customFormat="1" ht="19.5" customHeight="1">
      <c r="A179" s="176"/>
      <c r="B179" s="176"/>
      <c r="C179" s="176">
        <v>1</v>
      </c>
      <c r="D179" s="83"/>
      <c r="E179" s="128" t="s">
        <v>162</v>
      </c>
      <c r="F179" s="26"/>
      <c r="G179" s="36" t="s">
        <v>163</v>
      </c>
      <c r="H179" s="28"/>
      <c r="I179" s="36" t="s">
        <v>156</v>
      </c>
      <c r="J179" s="26"/>
    </row>
    <row r="180" spans="1:10" s="17" customFormat="1" ht="19.5" customHeight="1">
      <c r="A180" s="176"/>
      <c r="B180" s="176"/>
      <c r="C180" s="176"/>
      <c r="D180" s="83"/>
      <c r="E180" s="129" t="s">
        <v>157</v>
      </c>
      <c r="F180" s="26"/>
      <c r="G180" s="36" t="s">
        <v>164</v>
      </c>
      <c r="H180" s="28"/>
      <c r="I180" s="27"/>
      <c r="J180" s="26"/>
    </row>
    <row r="181" spans="1:9" s="83" customFormat="1" ht="12.75" customHeight="1">
      <c r="A181" s="176"/>
      <c r="B181" s="176"/>
      <c r="C181" s="176"/>
      <c r="E181" s="86"/>
      <c r="G181" s="86"/>
      <c r="H181" s="87"/>
      <c r="I181" s="88"/>
    </row>
    <row r="182" spans="1:9" s="83" customFormat="1" ht="12.75" customHeight="1">
      <c r="A182" s="176"/>
      <c r="B182" s="176"/>
      <c r="C182" s="176"/>
      <c r="E182" s="86"/>
      <c r="G182" s="86"/>
      <c r="H182" s="87"/>
      <c r="I182" s="88"/>
    </row>
    <row r="183" spans="1:9" s="83" customFormat="1" ht="12.75" customHeight="1">
      <c r="A183" s="176"/>
      <c r="B183" s="176"/>
      <c r="C183" s="176"/>
      <c r="E183" s="86"/>
      <c r="G183" s="86"/>
      <c r="H183" s="87"/>
      <c r="I183" s="88"/>
    </row>
    <row r="184" spans="5:10" ht="12.75">
      <c r="E184" s="96" t="s">
        <v>322</v>
      </c>
      <c r="F184" s="94"/>
      <c r="G184" s="94"/>
      <c r="H184" s="94"/>
      <c r="I184" s="94"/>
      <c r="J184" s="94"/>
    </row>
    <row r="185" spans="1:10" s="79" customFormat="1" ht="12.75">
      <c r="A185" s="172"/>
      <c r="B185" s="172"/>
      <c r="C185" s="172"/>
      <c r="E185" s="97"/>
      <c r="F185" s="95"/>
      <c r="G185" s="95"/>
      <c r="H185" s="95"/>
      <c r="I185" s="95"/>
      <c r="J185" s="95"/>
    </row>
    <row r="186" spans="3:5" ht="12.75">
      <c r="C186" s="172">
        <v>1</v>
      </c>
      <c r="D186" s="190" t="b">
        <v>0</v>
      </c>
      <c r="E186" s="103" t="s">
        <v>323</v>
      </c>
    </row>
    <row r="187" spans="1:10" s="17" customFormat="1" ht="19.5" customHeight="1">
      <c r="A187" s="176"/>
      <c r="B187" s="176"/>
      <c r="C187" s="176">
        <v>1</v>
      </c>
      <c r="D187" s="83"/>
      <c r="E187" s="130" t="s">
        <v>225</v>
      </c>
      <c r="F187" s="46" t="s">
        <v>226</v>
      </c>
      <c r="G187" s="39"/>
      <c r="H187" s="47"/>
      <c r="I187" s="39"/>
      <c r="J187" s="41"/>
    </row>
    <row r="188" spans="3:10" ht="12.75">
      <c r="C188" s="172">
        <v>1</v>
      </c>
      <c r="E188" s="131" t="s">
        <v>324</v>
      </c>
      <c r="F188" s="45"/>
      <c r="G188" s="25"/>
      <c r="H188" s="25"/>
      <c r="I188" s="25"/>
      <c r="J188" s="32"/>
    </row>
    <row r="189" spans="3:10" ht="20.25" customHeight="1">
      <c r="C189" s="172">
        <v>1</v>
      </c>
      <c r="E189" s="132"/>
      <c r="F189" s="37"/>
      <c r="G189" s="37"/>
      <c r="H189" s="37"/>
      <c r="I189" s="37"/>
      <c r="J189" s="38"/>
    </row>
    <row r="190" ht="12.75">
      <c r="E190" s="133"/>
    </row>
    <row r="191" spans="4:5" ht="12.75">
      <c r="D191" s="190" t="b">
        <v>0</v>
      </c>
      <c r="E191" s="103" t="s">
        <v>325</v>
      </c>
    </row>
    <row r="192" ht="12.75">
      <c r="E192" s="126" t="s">
        <v>338</v>
      </c>
    </row>
    <row r="193" spans="1:10" s="17" customFormat="1" ht="24">
      <c r="A193" s="176"/>
      <c r="B193" s="176"/>
      <c r="C193" s="176"/>
      <c r="D193" s="83"/>
      <c r="E193" s="134" t="s">
        <v>326</v>
      </c>
      <c r="F193" s="39"/>
      <c r="G193" s="40" t="s">
        <v>331</v>
      </c>
      <c r="H193" s="40" t="s">
        <v>327</v>
      </c>
      <c r="I193" s="40" t="s">
        <v>328</v>
      </c>
      <c r="J193" s="41"/>
    </row>
    <row r="194" spans="1:10" s="17" customFormat="1" ht="19.5" customHeight="1">
      <c r="A194" s="176"/>
      <c r="B194" s="176"/>
      <c r="C194" s="176">
        <v>0</v>
      </c>
      <c r="D194" s="83"/>
      <c r="E194" s="135" t="s">
        <v>329</v>
      </c>
      <c r="F194" s="26"/>
      <c r="G194" s="27"/>
      <c r="H194" s="27"/>
      <c r="I194" s="27"/>
      <c r="J194" s="42"/>
    </row>
    <row r="195" spans="1:10" s="17" customFormat="1" ht="19.5" customHeight="1">
      <c r="A195" s="176"/>
      <c r="B195" s="176"/>
      <c r="C195" s="176">
        <v>0</v>
      </c>
      <c r="D195" s="83"/>
      <c r="E195" s="135" t="s">
        <v>330</v>
      </c>
      <c r="F195" s="26"/>
      <c r="G195" s="27"/>
      <c r="H195" s="27"/>
      <c r="I195" s="27"/>
      <c r="J195" s="42"/>
    </row>
    <row r="196" spans="1:10" s="17" customFormat="1" ht="19.5" customHeight="1">
      <c r="A196" s="176"/>
      <c r="B196" s="176"/>
      <c r="C196" s="176">
        <v>0</v>
      </c>
      <c r="D196" s="83"/>
      <c r="E196" s="135" t="s">
        <v>332</v>
      </c>
      <c r="F196" s="26"/>
      <c r="G196" s="27"/>
      <c r="H196" s="27"/>
      <c r="I196" s="27"/>
      <c r="J196" s="42"/>
    </row>
    <row r="197" spans="1:10" s="17" customFormat="1" ht="19.5" customHeight="1">
      <c r="A197" s="176"/>
      <c r="B197" s="176"/>
      <c r="C197" s="176">
        <v>0</v>
      </c>
      <c r="D197" s="83"/>
      <c r="E197" s="135" t="s">
        <v>333</v>
      </c>
      <c r="F197" s="26"/>
      <c r="G197" s="27"/>
      <c r="H197" s="27"/>
      <c r="I197" s="27"/>
      <c r="J197" s="42"/>
    </row>
    <row r="198" spans="1:10" s="17" customFormat="1" ht="19.5" customHeight="1">
      <c r="A198" s="176"/>
      <c r="B198" s="176"/>
      <c r="C198" s="176">
        <v>0</v>
      </c>
      <c r="D198" s="83"/>
      <c r="E198" s="135" t="s">
        <v>334</v>
      </c>
      <c r="F198" s="208"/>
      <c r="G198" s="27"/>
      <c r="H198" s="27"/>
      <c r="I198" s="27"/>
      <c r="J198" s="42"/>
    </row>
    <row r="199" spans="1:10" s="17" customFormat="1" ht="19.5" customHeight="1">
      <c r="A199" s="176"/>
      <c r="B199" s="176"/>
      <c r="C199" s="176">
        <v>0</v>
      </c>
      <c r="D199" s="83"/>
      <c r="E199" s="135" t="s">
        <v>68</v>
      </c>
      <c r="F199" s="26"/>
      <c r="G199" s="27"/>
      <c r="H199" s="27"/>
      <c r="I199" s="27"/>
      <c r="J199" s="42"/>
    </row>
    <row r="200" spans="1:10" s="17" customFormat="1" ht="19.5" customHeight="1">
      <c r="A200" s="176"/>
      <c r="B200" s="176"/>
      <c r="C200" s="176">
        <v>0</v>
      </c>
      <c r="D200" s="83"/>
      <c r="E200" s="135" t="s">
        <v>335</v>
      </c>
      <c r="F200" s="26"/>
      <c r="G200" s="27"/>
      <c r="H200" s="27"/>
      <c r="I200" s="27"/>
      <c r="J200" s="42"/>
    </row>
    <row r="201" spans="1:10" s="17" customFormat="1" ht="19.5" customHeight="1">
      <c r="A201" s="176"/>
      <c r="B201" s="176"/>
      <c r="C201" s="176">
        <v>0</v>
      </c>
      <c r="D201" s="83"/>
      <c r="E201" s="135" t="s">
        <v>336</v>
      </c>
      <c r="F201" s="26"/>
      <c r="G201" s="27"/>
      <c r="H201" s="27"/>
      <c r="I201" s="27"/>
      <c r="J201" s="42"/>
    </row>
    <row r="202" spans="1:10" s="17" customFormat="1" ht="19.5" customHeight="1">
      <c r="A202" s="176"/>
      <c r="B202" s="176"/>
      <c r="C202" s="176">
        <v>0</v>
      </c>
      <c r="D202" s="83"/>
      <c r="E202" s="135" t="s">
        <v>71</v>
      </c>
      <c r="F202" s="26"/>
      <c r="G202" s="27"/>
      <c r="H202" s="27"/>
      <c r="I202" s="27"/>
      <c r="J202" s="42"/>
    </row>
    <row r="203" spans="1:10" s="17" customFormat="1" ht="19.5" customHeight="1">
      <c r="A203" s="176"/>
      <c r="B203" s="176"/>
      <c r="C203" s="176">
        <v>0</v>
      </c>
      <c r="D203" s="83"/>
      <c r="E203" s="135" t="s">
        <v>337</v>
      </c>
      <c r="F203" s="26"/>
      <c r="G203" s="27"/>
      <c r="H203" s="27"/>
      <c r="I203" s="27"/>
      <c r="J203" s="42"/>
    </row>
    <row r="204" spans="1:10" s="17" customFormat="1" ht="19.5" customHeight="1">
      <c r="A204" s="176"/>
      <c r="B204" s="176"/>
      <c r="C204" s="176">
        <v>0</v>
      </c>
      <c r="D204" s="83"/>
      <c r="E204" s="135" t="s">
        <v>73</v>
      </c>
      <c r="F204" s="26"/>
      <c r="G204" s="27"/>
      <c r="H204" s="27"/>
      <c r="I204" s="27"/>
      <c r="J204" s="42"/>
    </row>
    <row r="205" ht="12.75">
      <c r="E205" s="107"/>
    </row>
    <row r="206" spans="4:5" ht="12.75">
      <c r="D206" s="190" t="b">
        <v>0</v>
      </c>
      <c r="E206" s="103" t="s">
        <v>339</v>
      </c>
    </row>
    <row r="207" spans="1:10" s="17" customFormat="1" ht="19.5" customHeight="1">
      <c r="A207" s="176"/>
      <c r="B207" s="176"/>
      <c r="C207" s="176">
        <v>1</v>
      </c>
      <c r="D207" s="83"/>
      <c r="E207" s="111" t="s">
        <v>340</v>
      </c>
      <c r="F207" s="26"/>
      <c r="G207" s="27" t="s">
        <v>341</v>
      </c>
      <c r="H207" s="28"/>
      <c r="I207" s="27" t="s">
        <v>342</v>
      </c>
      <c r="J207" s="26"/>
    </row>
    <row r="208" ht="12.75">
      <c r="E208" s="103"/>
    </row>
    <row r="209" spans="4:5" ht="12.75">
      <c r="D209" s="190" t="b">
        <v>0</v>
      </c>
      <c r="E209" s="103" t="s">
        <v>343</v>
      </c>
    </row>
    <row r="210" ht="12.75">
      <c r="E210" s="103" t="s">
        <v>344</v>
      </c>
    </row>
    <row r="211" spans="1:10" s="17" customFormat="1" ht="19.5" customHeight="1">
      <c r="A211" s="176"/>
      <c r="B211" s="176"/>
      <c r="C211" s="176">
        <v>1</v>
      </c>
      <c r="D211" s="83"/>
      <c r="E211" s="111" t="s">
        <v>225</v>
      </c>
      <c r="F211" s="27" t="s">
        <v>226</v>
      </c>
      <c r="G211" s="27" t="s">
        <v>307</v>
      </c>
      <c r="H211" s="28"/>
      <c r="I211" s="26"/>
      <c r="J211" s="26"/>
    </row>
    <row r="212" ht="12.75">
      <c r="E212" s="117"/>
    </row>
    <row r="213" spans="4:5" ht="12.75">
      <c r="D213" s="190" t="b">
        <v>0</v>
      </c>
      <c r="E213" s="103" t="s">
        <v>345</v>
      </c>
    </row>
    <row r="214" ht="12.75">
      <c r="E214" s="103" t="s">
        <v>346</v>
      </c>
    </row>
    <row r="215" spans="1:10" s="17" customFormat="1" ht="19.5" customHeight="1">
      <c r="A215" s="176"/>
      <c r="B215" s="176"/>
      <c r="C215" s="176">
        <v>1</v>
      </c>
      <c r="D215" s="83"/>
      <c r="E215" s="111" t="s">
        <v>225</v>
      </c>
      <c r="F215" s="27" t="s">
        <v>226</v>
      </c>
      <c r="G215" s="27" t="s">
        <v>307</v>
      </c>
      <c r="H215" s="28"/>
      <c r="I215" s="26"/>
      <c r="J215" s="26"/>
    </row>
    <row r="216" ht="12.75">
      <c r="E216" s="103"/>
    </row>
    <row r="217" spans="4:5" ht="12.75">
      <c r="D217" s="190" t="b">
        <v>0</v>
      </c>
      <c r="E217" s="103" t="s">
        <v>347</v>
      </c>
    </row>
    <row r="218" spans="1:10" s="17" customFormat="1" ht="19.5" customHeight="1">
      <c r="A218" s="176"/>
      <c r="B218" s="176"/>
      <c r="C218" s="176">
        <v>1</v>
      </c>
      <c r="D218" s="83"/>
      <c r="E218" s="111" t="s">
        <v>225</v>
      </c>
      <c r="F218" s="27" t="s">
        <v>226</v>
      </c>
      <c r="G218" s="26"/>
      <c r="H218" s="28"/>
      <c r="I218" s="26"/>
      <c r="J218" s="26"/>
    </row>
    <row r="219" ht="12.75">
      <c r="E219" s="103"/>
    </row>
    <row r="220" spans="4:5" ht="12.75">
      <c r="D220" s="190" t="b">
        <v>0</v>
      </c>
      <c r="E220" s="103" t="s">
        <v>348</v>
      </c>
    </row>
    <row r="221" spans="1:10" s="17" customFormat="1" ht="19.5" customHeight="1">
      <c r="A221" s="176"/>
      <c r="B221" s="176"/>
      <c r="C221" s="176">
        <v>1</v>
      </c>
      <c r="D221" s="83"/>
      <c r="E221" s="136" t="s">
        <v>349</v>
      </c>
      <c r="F221" s="26"/>
      <c r="G221" s="27" t="s">
        <v>353</v>
      </c>
      <c r="H221" s="28"/>
      <c r="I221" s="27" t="s">
        <v>351</v>
      </c>
      <c r="J221" s="26"/>
    </row>
    <row r="222" spans="1:10" s="17" customFormat="1" ht="19.5" customHeight="1">
      <c r="A222" s="176"/>
      <c r="B222" s="176"/>
      <c r="C222" s="176"/>
      <c r="D222" s="83"/>
      <c r="E222" s="111" t="s">
        <v>350</v>
      </c>
      <c r="F222" s="26"/>
      <c r="G222" s="27" t="s">
        <v>307</v>
      </c>
      <c r="H222" s="28"/>
      <c r="I222" s="2" t="s">
        <v>352</v>
      </c>
      <c r="J222" s="26"/>
    </row>
    <row r="223" spans="5:8" ht="12.75">
      <c r="E223" s="126"/>
      <c r="F223" s="10"/>
      <c r="H223" s="10"/>
    </row>
    <row r="224" spans="4:8" ht="12.75">
      <c r="D224" s="190" t="b">
        <v>0</v>
      </c>
      <c r="E224" s="137" t="s">
        <v>354</v>
      </c>
      <c r="F224" s="10"/>
      <c r="H224" s="10"/>
    </row>
    <row r="225" spans="1:5" ht="12.75" customHeight="1">
      <c r="A225" s="175"/>
      <c r="B225" s="175"/>
      <c r="C225" s="175"/>
      <c r="D225" s="82"/>
      <c r="E225" s="137" t="s">
        <v>355</v>
      </c>
    </row>
    <row r="226" spans="1:10" s="17" customFormat="1" ht="19.5" customHeight="1">
      <c r="A226" s="176"/>
      <c r="B226" s="176"/>
      <c r="C226" s="176">
        <v>1</v>
      </c>
      <c r="D226" s="83"/>
      <c r="E226" s="111" t="s">
        <v>289</v>
      </c>
      <c r="F226" s="26"/>
      <c r="G226" s="27" t="s">
        <v>290</v>
      </c>
      <c r="H226" s="28"/>
      <c r="I226" s="27" t="s">
        <v>249</v>
      </c>
      <c r="J226" s="26"/>
    </row>
    <row r="227" spans="1:9" s="83" customFormat="1" ht="19.5" customHeight="1">
      <c r="A227" s="176"/>
      <c r="B227" s="176"/>
      <c r="C227" s="176"/>
      <c r="E227" s="88"/>
      <c r="G227" s="88"/>
      <c r="H227" s="87"/>
      <c r="I227" s="88"/>
    </row>
    <row r="228" ht="12.75">
      <c r="E228" s="13"/>
    </row>
    <row r="229" spans="5:10" ht="12.75">
      <c r="E229" s="96" t="s">
        <v>232</v>
      </c>
      <c r="F229" s="94"/>
      <c r="G229" s="94"/>
      <c r="H229" s="94"/>
      <c r="I229" s="94"/>
      <c r="J229" s="94"/>
    </row>
    <row r="230" spans="1:10" s="79" customFormat="1" ht="12.75">
      <c r="A230" s="172"/>
      <c r="B230" s="172"/>
      <c r="C230" s="172"/>
      <c r="E230" s="97"/>
      <c r="F230" s="95"/>
      <c r="G230" s="95"/>
      <c r="H230" s="95"/>
      <c r="I230" s="95"/>
      <c r="J230" s="95"/>
    </row>
    <row r="231" spans="1:10" s="79" customFormat="1" ht="12.75">
      <c r="A231" s="172"/>
      <c r="B231" s="172"/>
      <c r="C231" s="172"/>
      <c r="D231" s="190" t="b">
        <v>0</v>
      </c>
      <c r="E231" s="103" t="s">
        <v>356</v>
      </c>
      <c r="F231" s="95"/>
      <c r="G231" s="95"/>
      <c r="H231" s="95"/>
      <c r="I231" s="95"/>
      <c r="J231" s="95"/>
    </row>
    <row r="232" ht="12.75">
      <c r="E232" s="209" t="s">
        <v>338</v>
      </c>
    </row>
    <row r="233" spans="1:10" s="50" customFormat="1" ht="48">
      <c r="A233" s="177"/>
      <c r="B233" s="177"/>
      <c r="C233" s="177"/>
      <c r="D233" s="84"/>
      <c r="E233" s="138" t="s">
        <v>326</v>
      </c>
      <c r="F233" s="51"/>
      <c r="G233" s="51" t="s">
        <v>357</v>
      </c>
      <c r="H233" s="51" t="s">
        <v>358</v>
      </c>
      <c r="I233" s="51" t="s">
        <v>360</v>
      </c>
      <c r="J233" s="52" t="s">
        <v>359</v>
      </c>
    </row>
    <row r="234" spans="1:10" s="17" customFormat="1" ht="19.5" customHeight="1">
      <c r="A234" s="176"/>
      <c r="B234" s="176"/>
      <c r="C234" s="176">
        <v>0</v>
      </c>
      <c r="D234" s="83"/>
      <c r="E234" s="135" t="s">
        <v>361</v>
      </c>
      <c r="F234" s="26"/>
      <c r="G234" s="27"/>
      <c r="H234" s="27"/>
      <c r="I234" s="27"/>
      <c r="J234" s="42"/>
    </row>
    <row r="235" spans="1:10" s="17" customFormat="1" ht="19.5" customHeight="1">
      <c r="A235" s="176"/>
      <c r="B235" s="176"/>
      <c r="C235" s="176">
        <v>0</v>
      </c>
      <c r="D235" s="83"/>
      <c r="E235" s="135" t="s">
        <v>83</v>
      </c>
      <c r="F235" s="26"/>
      <c r="G235" s="27"/>
      <c r="H235" s="27"/>
      <c r="I235" s="27"/>
      <c r="J235" s="42"/>
    </row>
    <row r="236" spans="1:10" s="17" customFormat="1" ht="19.5" customHeight="1">
      <c r="A236" s="176"/>
      <c r="B236" s="176"/>
      <c r="C236" s="176">
        <v>0</v>
      </c>
      <c r="D236" s="83"/>
      <c r="E236" s="135" t="s">
        <v>84</v>
      </c>
      <c r="F236" s="26"/>
      <c r="G236" s="27"/>
      <c r="H236" s="27"/>
      <c r="I236" s="27"/>
      <c r="J236" s="42"/>
    </row>
    <row r="237" spans="1:10" s="17" customFormat="1" ht="19.5" customHeight="1">
      <c r="A237" s="176"/>
      <c r="B237" s="176"/>
      <c r="C237" s="176">
        <v>0</v>
      </c>
      <c r="D237" s="83"/>
      <c r="E237" s="135" t="s">
        <v>85</v>
      </c>
      <c r="F237" s="26"/>
      <c r="G237" s="27"/>
      <c r="H237" s="27"/>
      <c r="I237" s="27"/>
      <c r="J237" s="42"/>
    </row>
    <row r="238" spans="1:10" s="17" customFormat="1" ht="19.5" customHeight="1">
      <c r="A238" s="176"/>
      <c r="B238" s="176"/>
      <c r="C238" s="176">
        <v>0</v>
      </c>
      <c r="D238" s="83"/>
      <c r="E238" s="135" t="s">
        <v>362</v>
      </c>
      <c r="F238" s="26"/>
      <c r="G238" s="27"/>
      <c r="H238" s="27"/>
      <c r="I238" s="27"/>
      <c r="J238" s="42"/>
    </row>
    <row r="239" spans="1:10" s="17" customFormat="1" ht="19.5" customHeight="1">
      <c r="A239" s="176"/>
      <c r="B239" s="176"/>
      <c r="C239" s="176">
        <v>0</v>
      </c>
      <c r="D239" s="83"/>
      <c r="E239" s="135" t="s">
        <v>363</v>
      </c>
      <c r="F239" s="26"/>
      <c r="G239" s="27"/>
      <c r="H239" s="27"/>
      <c r="I239" s="27"/>
      <c r="J239" s="42"/>
    </row>
    <row r="240" spans="1:10" s="17" customFormat="1" ht="19.5" customHeight="1">
      <c r="A240" s="176"/>
      <c r="B240" s="176"/>
      <c r="C240" s="176">
        <v>0</v>
      </c>
      <c r="D240" s="83"/>
      <c r="E240" s="135" t="s">
        <v>364</v>
      </c>
      <c r="F240" s="26"/>
      <c r="G240" s="27"/>
      <c r="H240" s="27"/>
      <c r="I240" s="27"/>
      <c r="J240" s="42"/>
    </row>
    <row r="241" spans="1:10" s="17" customFormat="1" ht="19.5" customHeight="1">
      <c r="A241" s="176"/>
      <c r="B241" s="176"/>
      <c r="C241" s="176">
        <v>0</v>
      </c>
      <c r="D241" s="83"/>
      <c r="E241" s="135" t="s">
        <v>365</v>
      </c>
      <c r="F241" s="26"/>
      <c r="G241" s="27"/>
      <c r="H241" s="27"/>
      <c r="I241" s="27"/>
      <c r="J241" s="42"/>
    </row>
    <row r="242" spans="1:10" s="17" customFormat="1" ht="19.5" customHeight="1">
      <c r="A242" s="176"/>
      <c r="B242" s="176"/>
      <c r="C242" s="176">
        <v>0</v>
      </c>
      <c r="D242" s="83"/>
      <c r="E242" s="110" t="s">
        <v>366</v>
      </c>
      <c r="F242" s="178"/>
      <c r="G242" s="43"/>
      <c r="H242" s="43"/>
      <c r="I242" s="43"/>
      <c r="J242" s="44"/>
    </row>
    <row r="243" ht="12.75">
      <c r="E243" s="103"/>
    </row>
    <row r="244" spans="4:5" ht="12.75">
      <c r="D244" s="190" t="b">
        <v>0</v>
      </c>
      <c r="E244" s="103" t="s">
        <v>367</v>
      </c>
    </row>
    <row r="245" spans="1:10" s="17" customFormat="1" ht="19.5" customHeight="1">
      <c r="A245" s="176"/>
      <c r="B245" s="176"/>
      <c r="C245" s="176">
        <v>1</v>
      </c>
      <c r="D245" s="83"/>
      <c r="E245" s="111" t="s">
        <v>166</v>
      </c>
      <c r="F245" s="26"/>
      <c r="G245" s="26"/>
      <c r="H245" s="27" t="s">
        <v>370</v>
      </c>
      <c r="I245" s="27"/>
      <c r="J245" s="26"/>
    </row>
    <row r="246" spans="1:10" s="17" customFormat="1" ht="19.5" customHeight="1">
      <c r="A246" s="176"/>
      <c r="B246" s="176"/>
      <c r="C246" s="176"/>
      <c r="D246" s="83"/>
      <c r="E246" s="111" t="s">
        <v>369</v>
      </c>
      <c r="F246" s="27"/>
      <c r="G246" s="27"/>
      <c r="H246" s="28" t="s">
        <v>368</v>
      </c>
      <c r="I246" s="27"/>
      <c r="J246" s="28"/>
    </row>
    <row r="247" ht="12.75">
      <c r="E247" s="126"/>
    </row>
    <row r="248" spans="4:5" ht="12.75">
      <c r="D248" s="190" t="b">
        <v>0</v>
      </c>
      <c r="E248" s="103" t="s">
        <v>372</v>
      </c>
    </row>
    <row r="249" ht="12.75">
      <c r="E249" s="103" t="s">
        <v>371</v>
      </c>
    </row>
    <row r="250" spans="1:10" s="17" customFormat="1" ht="19.5" customHeight="1">
      <c r="A250" s="176"/>
      <c r="B250" s="176"/>
      <c r="C250" s="176">
        <v>1</v>
      </c>
      <c r="D250" s="83"/>
      <c r="E250" s="111" t="s">
        <v>225</v>
      </c>
      <c r="F250" s="27" t="s">
        <v>226</v>
      </c>
      <c r="G250" s="26"/>
      <c r="H250" s="28"/>
      <c r="I250" s="26"/>
      <c r="J250" s="26"/>
    </row>
    <row r="251" ht="12.75">
      <c r="E251" s="103"/>
    </row>
    <row r="252" spans="4:5" ht="12.75">
      <c r="D252" s="190" t="b">
        <v>0</v>
      </c>
      <c r="E252" s="103" t="s">
        <v>373</v>
      </c>
    </row>
    <row r="253" spans="1:10" s="17" customFormat="1" ht="19.5" customHeight="1">
      <c r="A253" s="176"/>
      <c r="B253" s="176"/>
      <c r="C253" s="176">
        <v>1</v>
      </c>
      <c r="D253" s="83"/>
      <c r="E253" s="111" t="s">
        <v>289</v>
      </c>
      <c r="F253" s="26"/>
      <c r="G253" s="27" t="s">
        <v>290</v>
      </c>
      <c r="H253" s="28"/>
      <c r="I253" s="27" t="s">
        <v>249</v>
      </c>
      <c r="J253" s="26"/>
    </row>
    <row r="254" ht="12.75">
      <c r="E254" s="126"/>
    </row>
    <row r="255" spans="4:5" ht="12.75">
      <c r="D255" s="190" t="b">
        <v>0</v>
      </c>
      <c r="E255" s="103" t="s">
        <v>374</v>
      </c>
    </row>
    <row r="256" spans="1:10" s="17" customFormat="1" ht="19.5" customHeight="1">
      <c r="A256" s="176"/>
      <c r="B256" s="176"/>
      <c r="C256" s="176">
        <v>1</v>
      </c>
      <c r="D256" s="83"/>
      <c r="E256" s="111" t="s">
        <v>225</v>
      </c>
      <c r="F256" s="27" t="s">
        <v>226</v>
      </c>
      <c r="G256" s="26"/>
      <c r="H256" s="28"/>
      <c r="I256" s="26"/>
      <c r="J256" s="26"/>
    </row>
    <row r="257" spans="1:8" s="83" customFormat="1" ht="19.5" customHeight="1">
      <c r="A257" s="176"/>
      <c r="B257" s="176"/>
      <c r="C257" s="176"/>
      <c r="E257" s="88"/>
      <c r="F257" s="88"/>
      <c r="H257" s="87"/>
    </row>
    <row r="258" spans="1:8" s="17" customFormat="1" ht="12.75" customHeight="1">
      <c r="A258" s="176"/>
      <c r="B258" s="176"/>
      <c r="C258" s="176"/>
      <c r="D258" s="83"/>
      <c r="E258" s="18"/>
      <c r="F258" s="18"/>
      <c r="H258" s="19"/>
    </row>
    <row r="259" spans="5:10" ht="12.75">
      <c r="E259" s="96" t="s">
        <v>375</v>
      </c>
      <c r="F259" s="94"/>
      <c r="G259" s="94"/>
      <c r="H259" s="94"/>
      <c r="I259" s="94"/>
      <c r="J259" s="94"/>
    </row>
    <row r="260" spans="1:10" s="79" customFormat="1" ht="12.75">
      <c r="A260" s="172"/>
      <c r="B260" s="172"/>
      <c r="C260" s="172"/>
      <c r="E260" s="97"/>
      <c r="F260" s="95"/>
      <c r="G260" s="95"/>
      <c r="H260" s="95"/>
      <c r="I260" s="95"/>
      <c r="J260" s="95"/>
    </row>
    <row r="261" spans="4:5" ht="12.75">
      <c r="D261" s="190" t="b">
        <v>0</v>
      </c>
      <c r="E261" s="103" t="s">
        <v>376</v>
      </c>
    </row>
    <row r="262" spans="1:10" s="17" customFormat="1" ht="19.5" customHeight="1">
      <c r="A262" s="176"/>
      <c r="B262" s="176"/>
      <c r="C262" s="176">
        <v>1</v>
      </c>
      <c r="D262" s="83"/>
      <c r="E262" s="111" t="s">
        <v>225</v>
      </c>
      <c r="F262" s="27" t="s">
        <v>377</v>
      </c>
      <c r="G262" s="26"/>
      <c r="H262" s="28"/>
      <c r="I262" s="26"/>
      <c r="J262" s="26"/>
    </row>
    <row r="263" ht="12.75">
      <c r="E263" s="98"/>
    </row>
    <row r="264" spans="4:5" ht="12.75">
      <c r="D264" s="190" t="b">
        <v>0</v>
      </c>
      <c r="E264" s="98" t="s">
        <v>378</v>
      </c>
    </row>
    <row r="265" spans="5:10" ht="19.5" customHeight="1">
      <c r="E265" s="170"/>
      <c r="F265" s="56" t="s">
        <v>379</v>
      </c>
      <c r="G265" s="37"/>
      <c r="H265" s="37"/>
      <c r="I265" s="37"/>
      <c r="J265" s="38"/>
    </row>
    <row r="266" ht="15.75">
      <c r="E266" s="139"/>
    </row>
    <row r="267" spans="4:6" ht="12.75">
      <c r="D267" s="190" t="b">
        <v>0</v>
      </c>
      <c r="E267" s="140" t="s">
        <v>380</v>
      </c>
      <c r="F267" s="14"/>
    </row>
    <row r="268" spans="5:10" ht="19.5" customHeight="1">
      <c r="E268" s="170"/>
      <c r="F268" s="57" t="s">
        <v>168</v>
      </c>
      <c r="G268" s="37"/>
      <c r="H268" s="37"/>
      <c r="I268" s="37"/>
      <c r="J268" s="38"/>
    </row>
    <row r="269" spans="3:6" ht="12.75">
      <c r="C269" s="172">
        <v>1</v>
      </c>
      <c r="E269" s="98"/>
      <c r="F269" s="14"/>
    </row>
    <row r="270" spans="3:5" ht="12.75">
      <c r="C270" s="172">
        <v>1</v>
      </c>
      <c r="D270" s="190" t="b">
        <v>0</v>
      </c>
      <c r="E270" s="98" t="s">
        <v>381</v>
      </c>
    </row>
    <row r="271" spans="3:10" ht="12.75">
      <c r="C271" s="172">
        <v>1</v>
      </c>
      <c r="E271" s="104"/>
      <c r="F271" s="53" t="s">
        <v>382</v>
      </c>
      <c r="G271" s="54"/>
      <c r="H271" s="54" t="s">
        <v>383</v>
      </c>
      <c r="I271" s="54" t="s">
        <v>241</v>
      </c>
      <c r="J271" s="31"/>
    </row>
    <row r="272" spans="3:10" ht="9.75" customHeight="1">
      <c r="C272" s="214">
        <v>1</v>
      </c>
      <c r="E272" s="105"/>
      <c r="F272" s="162" t="s">
        <v>384</v>
      </c>
      <c r="G272" s="163"/>
      <c r="H272" s="218"/>
      <c r="I272" s="2"/>
      <c r="J272" s="32"/>
    </row>
    <row r="273" spans="3:10" ht="9.75" customHeight="1">
      <c r="C273" s="214">
        <v>1</v>
      </c>
      <c r="E273" s="105"/>
      <c r="F273" s="164" t="s">
        <v>385</v>
      </c>
      <c r="G273" s="55"/>
      <c r="H273" s="218"/>
      <c r="I273" s="2"/>
      <c r="J273" s="32"/>
    </row>
    <row r="274" spans="3:10" ht="19.5" customHeight="1">
      <c r="C274" s="172">
        <v>1</v>
      </c>
      <c r="E274" s="105"/>
      <c r="F274" s="161" t="s">
        <v>386</v>
      </c>
      <c r="G274" s="160"/>
      <c r="H274" s="185"/>
      <c r="I274" s="2"/>
      <c r="J274" s="32"/>
    </row>
    <row r="275" spans="3:10" ht="19.5" customHeight="1">
      <c r="C275" s="172">
        <v>1</v>
      </c>
      <c r="E275" s="105"/>
      <c r="F275" s="161" t="s">
        <v>387</v>
      </c>
      <c r="G275" s="160"/>
      <c r="H275" s="185"/>
      <c r="I275" s="2"/>
      <c r="J275" s="32"/>
    </row>
    <row r="276" spans="3:10" ht="19.5" customHeight="1">
      <c r="C276" s="172">
        <v>1</v>
      </c>
      <c r="E276" s="105"/>
      <c r="F276" s="161" t="s">
        <v>388</v>
      </c>
      <c r="G276" s="160"/>
      <c r="H276" s="185"/>
      <c r="I276" s="2"/>
      <c r="J276" s="32"/>
    </row>
    <row r="277" spans="3:10" ht="19.5" customHeight="1">
      <c r="C277" s="172">
        <v>1</v>
      </c>
      <c r="E277" s="105"/>
      <c r="F277" s="161" t="s">
        <v>389</v>
      </c>
      <c r="G277" s="160"/>
      <c r="H277" s="185"/>
      <c r="I277" s="2"/>
      <c r="J277" s="32"/>
    </row>
    <row r="278" spans="3:10" ht="19.5" customHeight="1">
      <c r="C278" s="172">
        <v>1</v>
      </c>
      <c r="E278" s="105"/>
      <c r="F278" s="161" t="s">
        <v>390</v>
      </c>
      <c r="G278" s="160"/>
      <c r="H278" s="185"/>
      <c r="I278" s="2"/>
      <c r="J278" s="32"/>
    </row>
    <row r="279" spans="3:10" ht="19.5" customHeight="1">
      <c r="C279" s="172">
        <v>1</v>
      </c>
      <c r="E279" s="105"/>
      <c r="F279" s="161" t="s">
        <v>391</v>
      </c>
      <c r="G279" s="160"/>
      <c r="H279" s="185"/>
      <c r="I279" s="2"/>
      <c r="J279" s="32"/>
    </row>
    <row r="280" spans="3:10" ht="19.5" customHeight="1">
      <c r="C280" s="172">
        <v>1</v>
      </c>
      <c r="E280" s="106"/>
      <c r="F280" s="161" t="s">
        <v>366</v>
      </c>
      <c r="G280" s="179"/>
      <c r="H280" s="185"/>
      <c r="I280" s="55"/>
      <c r="J280" s="34"/>
    </row>
    <row r="281" spans="3:5" ht="12.75">
      <c r="C281" s="172">
        <v>1</v>
      </c>
      <c r="E281" s="103"/>
    </row>
    <row r="282" spans="4:5" ht="12.75">
      <c r="D282" s="190" t="b">
        <v>0</v>
      </c>
      <c r="E282" s="103" t="s">
        <v>392</v>
      </c>
    </row>
    <row r="283" ht="12.75">
      <c r="E283" s="103" t="s">
        <v>393</v>
      </c>
    </row>
    <row r="284" spans="1:10" s="17" customFormat="1" ht="19.5" customHeight="1">
      <c r="A284" s="176"/>
      <c r="B284" s="176"/>
      <c r="C284" s="176">
        <v>1</v>
      </c>
      <c r="D284" s="83"/>
      <c r="E284" s="141" t="s">
        <v>225</v>
      </c>
      <c r="F284" s="59" t="s">
        <v>226</v>
      </c>
      <c r="G284" s="58"/>
      <c r="H284" s="60"/>
      <c r="I284" s="58"/>
      <c r="J284" s="61"/>
    </row>
    <row r="285" ht="12.75">
      <c r="E285" s="103"/>
    </row>
    <row r="286" spans="4:5" ht="12.75">
      <c r="D286" s="190" t="b">
        <v>0</v>
      </c>
      <c r="E286" s="103" t="s">
        <v>394</v>
      </c>
    </row>
    <row r="287" spans="5:10" ht="19.5" customHeight="1">
      <c r="E287" s="170"/>
      <c r="F287" s="62" t="s">
        <v>459</v>
      </c>
      <c r="G287" s="37"/>
      <c r="H287" s="170"/>
      <c r="I287" s="62" t="s">
        <v>458</v>
      </c>
      <c r="J287" s="38"/>
    </row>
    <row r="288" ht="12.75">
      <c r="E288" s="103"/>
    </row>
    <row r="289" spans="4:5" ht="12.75">
      <c r="D289" s="190" t="b">
        <v>0</v>
      </c>
      <c r="E289" s="103" t="s">
        <v>395</v>
      </c>
    </row>
    <row r="290" spans="5:10" ht="19.5" customHeight="1">
      <c r="E290" s="170"/>
      <c r="F290" s="62" t="s">
        <v>108</v>
      </c>
      <c r="G290" s="37"/>
      <c r="H290" s="37"/>
      <c r="I290" s="37"/>
      <c r="J290" s="38"/>
    </row>
    <row r="291" spans="1:6" s="79" customFormat="1" ht="19.5" customHeight="1">
      <c r="A291" s="172"/>
      <c r="B291" s="172"/>
      <c r="C291" s="172"/>
      <c r="E291" s="89"/>
      <c r="F291" s="90"/>
    </row>
    <row r="293" spans="5:10" ht="12.75">
      <c r="E293" s="96" t="s">
        <v>396</v>
      </c>
      <c r="F293" s="94"/>
      <c r="G293" s="94"/>
      <c r="H293" s="94"/>
      <c r="I293" s="94"/>
      <c r="J293" s="94"/>
    </row>
    <row r="294" spans="1:10" s="79" customFormat="1" ht="12.75">
      <c r="A294" s="172"/>
      <c r="B294" s="172"/>
      <c r="C294" s="172"/>
      <c r="E294" s="97"/>
      <c r="F294" s="95"/>
      <c r="G294" s="95"/>
      <c r="H294" s="95"/>
      <c r="I294" s="95"/>
      <c r="J294" s="95"/>
    </row>
    <row r="295" spans="4:5" ht="12.75">
      <c r="D295" s="190" t="b">
        <v>0</v>
      </c>
      <c r="E295" s="103" t="s">
        <v>397</v>
      </c>
    </row>
    <row r="296" spans="5:13" ht="12.75">
      <c r="E296" s="142"/>
      <c r="F296" s="48" t="s">
        <v>398</v>
      </c>
      <c r="G296" s="48" t="s">
        <v>404</v>
      </c>
      <c r="H296" s="48" t="s">
        <v>405</v>
      </c>
      <c r="I296" s="48" t="s">
        <v>406</v>
      </c>
      <c r="J296" s="48" t="s">
        <v>407</v>
      </c>
      <c r="K296" s="48" t="s">
        <v>408</v>
      </c>
      <c r="L296" s="48" t="s">
        <v>409</v>
      </c>
      <c r="M296" s="49" t="s">
        <v>410</v>
      </c>
    </row>
    <row r="297" spans="5:13" ht="63.75" customHeight="1">
      <c r="E297" s="143"/>
      <c r="F297" s="63" t="s">
        <v>399</v>
      </c>
      <c r="G297" s="171"/>
      <c r="H297" s="171"/>
      <c r="I297" s="171"/>
      <c r="J297" s="171"/>
      <c r="K297" s="171"/>
      <c r="L297" s="171"/>
      <c r="M297" s="171"/>
    </row>
    <row r="298" spans="5:13" ht="63.75" customHeight="1">
      <c r="E298" s="143"/>
      <c r="F298" s="63" t="s">
        <v>400</v>
      </c>
      <c r="G298" s="171"/>
      <c r="H298" s="171"/>
      <c r="I298" s="171"/>
      <c r="J298" s="171"/>
      <c r="K298" s="171"/>
      <c r="L298" s="171"/>
      <c r="M298" s="171"/>
    </row>
    <row r="299" spans="5:13" ht="63.75" customHeight="1">
      <c r="E299" s="143"/>
      <c r="F299" s="63" t="s">
        <v>401</v>
      </c>
      <c r="G299" s="171"/>
      <c r="H299" s="171"/>
      <c r="I299" s="171"/>
      <c r="J299" s="171"/>
      <c r="K299" s="171"/>
      <c r="L299" s="171"/>
      <c r="M299" s="171"/>
    </row>
    <row r="300" spans="5:13" ht="63.75" customHeight="1">
      <c r="E300" s="143"/>
      <c r="F300" s="63" t="s">
        <v>402</v>
      </c>
      <c r="G300" s="171"/>
      <c r="H300" s="171"/>
      <c r="I300" s="171"/>
      <c r="J300" s="171"/>
      <c r="K300" s="171"/>
      <c r="L300" s="171"/>
      <c r="M300" s="171"/>
    </row>
    <row r="301" spans="5:13" ht="63.75" customHeight="1">
      <c r="E301" s="144"/>
      <c r="F301" s="64" t="s">
        <v>403</v>
      </c>
      <c r="G301" s="171"/>
      <c r="H301" s="171"/>
      <c r="I301" s="171"/>
      <c r="J301" s="171"/>
      <c r="K301" s="171"/>
      <c r="L301" s="171"/>
      <c r="M301" s="171"/>
    </row>
    <row r="302" ht="12.75">
      <c r="E302" s="126"/>
    </row>
    <row r="303" spans="4:5" ht="12.75">
      <c r="D303" s="190" t="b">
        <v>0</v>
      </c>
      <c r="E303" s="103" t="s">
        <v>411</v>
      </c>
    </row>
    <row r="304" spans="1:10" s="17" customFormat="1" ht="19.5" customHeight="1">
      <c r="A304" s="176"/>
      <c r="B304" s="176"/>
      <c r="C304" s="176">
        <v>1</v>
      </c>
      <c r="D304" s="83"/>
      <c r="E304" s="141" t="s">
        <v>289</v>
      </c>
      <c r="F304" s="58"/>
      <c r="G304" s="59" t="s">
        <v>412</v>
      </c>
      <c r="H304" s="60"/>
      <c r="I304" s="59" t="s">
        <v>249</v>
      </c>
      <c r="J304" s="61"/>
    </row>
    <row r="305" ht="12.75">
      <c r="E305" s="117"/>
    </row>
    <row r="306" spans="4:5" ht="12.75">
      <c r="D306" s="190" t="b">
        <v>0</v>
      </c>
      <c r="E306" s="103" t="s">
        <v>413</v>
      </c>
    </row>
    <row r="307" ht="12.75">
      <c r="E307" s="103" t="s">
        <v>414</v>
      </c>
    </row>
    <row r="308" spans="1:10" s="17" customFormat="1" ht="19.5" customHeight="1">
      <c r="A308" s="176"/>
      <c r="B308" s="176"/>
      <c r="C308" s="176">
        <v>1</v>
      </c>
      <c r="D308" s="83"/>
      <c r="E308" s="111" t="s">
        <v>415</v>
      </c>
      <c r="F308" s="26"/>
      <c r="G308" s="27" t="s">
        <v>290</v>
      </c>
      <c r="H308" s="27" t="s">
        <v>416</v>
      </c>
      <c r="I308" s="28" t="s">
        <v>249</v>
      </c>
      <c r="J308" s="26"/>
    </row>
    <row r="309" ht="12.75">
      <c r="E309" s="126"/>
    </row>
    <row r="310" spans="4:5" ht="12.75">
      <c r="D310" s="190" t="b">
        <v>0</v>
      </c>
      <c r="E310" s="103" t="s">
        <v>461</v>
      </c>
    </row>
    <row r="311" spans="3:10" ht="12.75">
      <c r="C311" s="172" t="b">
        <v>0</v>
      </c>
      <c r="E311" s="112" t="s">
        <v>417</v>
      </c>
      <c r="F311" s="30"/>
      <c r="G311" s="30"/>
      <c r="H311" s="30"/>
      <c r="I311" s="30"/>
      <c r="J311" s="31"/>
    </row>
    <row r="312" spans="3:10" ht="12.75">
      <c r="C312" s="172" t="b">
        <v>0</v>
      </c>
      <c r="E312" s="118" t="s">
        <v>418</v>
      </c>
      <c r="F312" s="45"/>
      <c r="G312" s="25"/>
      <c r="H312" s="45"/>
      <c r="I312" s="45"/>
      <c r="J312" s="32"/>
    </row>
    <row r="313" spans="3:10" ht="12.75">
      <c r="C313" s="172" t="b">
        <v>0</v>
      </c>
      <c r="E313" s="131" t="s">
        <v>419</v>
      </c>
      <c r="F313" s="45"/>
      <c r="G313" s="25"/>
      <c r="H313" s="45"/>
      <c r="I313" s="45"/>
      <c r="J313" s="32"/>
    </row>
    <row r="314" spans="3:10" ht="12.75">
      <c r="C314" s="172" t="b">
        <v>0</v>
      </c>
      <c r="E314" s="131" t="s">
        <v>420</v>
      </c>
      <c r="F314" s="45"/>
      <c r="G314" s="25"/>
      <c r="H314" s="45"/>
      <c r="I314" s="45"/>
      <c r="J314" s="32"/>
    </row>
    <row r="315" spans="3:10" ht="12.75">
      <c r="C315" s="172" t="b">
        <v>0</v>
      </c>
      <c r="E315" s="118" t="s">
        <v>421</v>
      </c>
      <c r="F315" s="45"/>
      <c r="G315" s="25"/>
      <c r="H315" s="45"/>
      <c r="I315" s="45"/>
      <c r="J315" s="32"/>
    </row>
    <row r="316" spans="3:10" ht="12.75">
      <c r="C316" s="172" t="b">
        <v>0</v>
      </c>
      <c r="E316" s="145" t="s">
        <v>422</v>
      </c>
      <c r="F316" s="65"/>
      <c r="G316" s="33"/>
      <c r="H316" s="65"/>
      <c r="I316" s="65"/>
      <c r="J316" s="34"/>
    </row>
    <row r="317" ht="12.75">
      <c r="E317" s="117"/>
    </row>
    <row r="318" spans="4:5" ht="12.75">
      <c r="D318" s="190" t="b">
        <v>0</v>
      </c>
      <c r="E318" s="103" t="s">
        <v>423</v>
      </c>
    </row>
    <row r="319" ht="12.75">
      <c r="E319" s="103" t="s">
        <v>424</v>
      </c>
    </row>
    <row r="320" spans="1:10" s="17" customFormat="1" ht="19.5" customHeight="1">
      <c r="A320" s="176"/>
      <c r="B320" s="176"/>
      <c r="C320" s="176">
        <v>1</v>
      </c>
      <c r="D320" s="83"/>
      <c r="E320" s="111" t="s">
        <v>425</v>
      </c>
      <c r="F320" s="26"/>
      <c r="G320" s="26"/>
      <c r="H320" s="27" t="s">
        <v>426</v>
      </c>
      <c r="I320" s="26"/>
      <c r="J320" s="26"/>
    </row>
    <row r="321" spans="1:8" s="83" customFormat="1" ht="19.5" customHeight="1">
      <c r="A321" s="176"/>
      <c r="B321" s="176"/>
      <c r="C321" s="176"/>
      <c r="E321" s="88"/>
      <c r="H321" s="88"/>
    </row>
    <row r="322" ht="12.75">
      <c r="E322" s="13"/>
    </row>
    <row r="323" spans="5:10" ht="12.75">
      <c r="E323" s="96" t="s">
        <v>235</v>
      </c>
      <c r="F323" s="94"/>
      <c r="G323" s="94"/>
      <c r="H323" s="94"/>
      <c r="I323" s="94"/>
      <c r="J323" s="94"/>
    </row>
    <row r="324" spans="1:10" s="79" customFormat="1" ht="12.75">
      <c r="A324" s="172"/>
      <c r="B324" s="172"/>
      <c r="C324" s="172"/>
      <c r="E324" s="97"/>
      <c r="F324" s="95"/>
      <c r="G324" s="95"/>
      <c r="H324" s="95"/>
      <c r="I324" s="95"/>
      <c r="J324" s="95"/>
    </row>
    <row r="325" spans="4:5" ht="12.75">
      <c r="D325" s="190" t="b">
        <v>0</v>
      </c>
      <c r="E325" s="98" t="s">
        <v>427</v>
      </c>
    </row>
    <row r="326" ht="12.75">
      <c r="E326" s="98" t="s">
        <v>428</v>
      </c>
    </row>
    <row r="327" spans="5:10" ht="12.75">
      <c r="E327" s="146" t="s">
        <v>429</v>
      </c>
      <c r="F327" s="66"/>
      <c r="G327" s="66"/>
      <c r="H327" s="169"/>
      <c r="I327" s="30"/>
      <c r="J327" s="31"/>
    </row>
    <row r="328" spans="5:10" ht="12.75">
      <c r="E328" s="147" t="s">
        <v>430</v>
      </c>
      <c r="F328" s="15"/>
      <c r="G328" s="15"/>
      <c r="H328" s="169"/>
      <c r="I328" s="25"/>
      <c r="J328" s="32"/>
    </row>
    <row r="329" spans="5:10" ht="12.75">
      <c r="E329" s="147" t="s">
        <v>431</v>
      </c>
      <c r="F329" s="15"/>
      <c r="G329" s="15"/>
      <c r="H329" s="169"/>
      <c r="I329" s="25"/>
      <c r="J329" s="32"/>
    </row>
    <row r="330" spans="5:10" ht="12.75">
      <c r="E330" s="147" t="s">
        <v>432</v>
      </c>
      <c r="F330" s="15"/>
      <c r="G330" s="15"/>
      <c r="H330" s="169"/>
      <c r="I330" s="25"/>
      <c r="J330" s="32"/>
    </row>
    <row r="331" spans="5:10" ht="12.75">
      <c r="E331" s="147" t="s">
        <v>433</v>
      </c>
      <c r="F331" s="15"/>
      <c r="G331" s="15"/>
      <c r="H331" s="169"/>
      <c r="I331" s="25"/>
      <c r="J331" s="32"/>
    </row>
    <row r="332" spans="5:10" ht="12.75">
      <c r="E332" s="147" t="s">
        <v>434</v>
      </c>
      <c r="F332" s="15"/>
      <c r="G332" s="15"/>
      <c r="H332" s="169"/>
      <c r="I332" s="25"/>
      <c r="J332" s="32"/>
    </row>
    <row r="333" spans="5:10" ht="12.75">
      <c r="E333" s="148" t="s">
        <v>435</v>
      </c>
      <c r="F333" s="188" t="s">
        <v>436</v>
      </c>
      <c r="G333" s="169"/>
      <c r="H333" s="169"/>
      <c r="I333" s="33"/>
      <c r="J333" s="34"/>
    </row>
    <row r="334" ht="12.75">
      <c r="E334" s="98"/>
    </row>
    <row r="335" spans="4:5" ht="12.75">
      <c r="D335" s="190" t="b">
        <v>0</v>
      </c>
      <c r="E335" s="103" t="s">
        <v>437</v>
      </c>
    </row>
    <row r="336" ht="12.75">
      <c r="E336" s="98" t="s">
        <v>438</v>
      </c>
    </row>
    <row r="337" spans="5:10" ht="12.75">
      <c r="E337" s="146" t="s">
        <v>439</v>
      </c>
      <c r="F337" s="66"/>
      <c r="G337" s="30"/>
      <c r="H337" s="169"/>
      <c r="I337" s="30"/>
      <c r="J337" s="31"/>
    </row>
    <row r="338" spans="5:10" ht="12.75">
      <c r="E338" s="147" t="s">
        <v>440</v>
      </c>
      <c r="F338" s="15"/>
      <c r="G338" s="25"/>
      <c r="H338" s="169"/>
      <c r="I338" s="25"/>
      <c r="J338" s="32"/>
    </row>
    <row r="339" spans="5:10" ht="12.75">
      <c r="E339" s="147" t="s">
        <v>441</v>
      </c>
      <c r="F339" s="15"/>
      <c r="G339" s="25"/>
      <c r="H339" s="169"/>
      <c r="I339" s="25"/>
      <c r="J339" s="32"/>
    </row>
    <row r="340" spans="5:10" ht="12.75">
      <c r="E340" s="147" t="s">
        <v>442</v>
      </c>
      <c r="F340" s="15"/>
      <c r="G340" s="25"/>
      <c r="H340" s="169"/>
      <c r="I340" s="25"/>
      <c r="J340" s="32"/>
    </row>
    <row r="341" spans="5:10" ht="12.75">
      <c r="E341" s="148" t="s">
        <v>435</v>
      </c>
      <c r="F341" s="189" t="s">
        <v>436</v>
      </c>
      <c r="G341" s="169"/>
      <c r="H341" s="169"/>
      <c r="I341" s="33"/>
      <c r="J341" s="34"/>
    </row>
    <row r="342" ht="12.75">
      <c r="E342" s="103"/>
    </row>
    <row r="343" spans="4:5" ht="12.75">
      <c r="D343" s="190" t="b">
        <v>0</v>
      </c>
      <c r="E343" s="103" t="s">
        <v>443</v>
      </c>
    </row>
    <row r="344" spans="3:10" ht="12.75">
      <c r="C344" s="172" t="b">
        <v>0</v>
      </c>
      <c r="E344" s="149" t="s">
        <v>444</v>
      </c>
      <c r="F344" s="30"/>
      <c r="G344" s="30"/>
      <c r="H344" s="30"/>
      <c r="I344" s="194"/>
      <c r="J344" s="31"/>
    </row>
    <row r="345" spans="3:10" ht="12.75">
      <c r="C345" s="172" t="b">
        <v>0</v>
      </c>
      <c r="E345" s="131" t="s">
        <v>445</v>
      </c>
      <c r="F345" s="25"/>
      <c r="G345" s="25"/>
      <c r="H345" s="25"/>
      <c r="I345" s="25"/>
      <c r="J345" s="32"/>
    </row>
    <row r="346" spans="3:10" ht="12.75">
      <c r="C346" s="172" t="b">
        <v>0</v>
      </c>
      <c r="E346" s="131" t="s">
        <v>446</v>
      </c>
      <c r="F346" s="25"/>
      <c r="G346" s="25"/>
      <c r="H346" s="25"/>
      <c r="I346" s="25"/>
      <c r="J346" s="32"/>
    </row>
    <row r="347" spans="3:10" ht="12.75">
      <c r="C347" s="172" t="b">
        <v>0</v>
      </c>
      <c r="E347" s="131" t="s">
        <v>202</v>
      </c>
      <c r="F347" s="25"/>
      <c r="G347" s="25"/>
      <c r="H347" s="25"/>
      <c r="I347" s="25"/>
      <c r="J347" s="32"/>
    </row>
    <row r="348" spans="3:10" ht="12.75">
      <c r="C348" s="172" t="b">
        <v>0</v>
      </c>
      <c r="E348" s="131" t="s">
        <v>447</v>
      </c>
      <c r="F348" s="25"/>
      <c r="G348" s="25"/>
      <c r="H348" s="25"/>
      <c r="I348" s="25"/>
      <c r="J348" s="32"/>
    </row>
    <row r="349" spans="3:10" ht="12.75">
      <c r="C349" s="172" t="b">
        <v>0</v>
      </c>
      <c r="E349" s="131" t="s">
        <v>448</v>
      </c>
      <c r="F349" s="25"/>
      <c r="G349" s="25"/>
      <c r="H349" s="25"/>
      <c r="I349" s="25"/>
      <c r="J349" s="32"/>
    </row>
    <row r="350" spans="3:10" ht="12.75">
      <c r="C350" s="172" t="b">
        <v>0</v>
      </c>
      <c r="E350" s="131" t="s">
        <v>449</v>
      </c>
      <c r="F350" s="25"/>
      <c r="G350" s="25"/>
      <c r="H350" s="25"/>
      <c r="I350" s="25"/>
      <c r="J350" s="32"/>
    </row>
    <row r="351" spans="3:10" ht="12.75">
      <c r="C351" s="172" t="b">
        <v>0</v>
      </c>
      <c r="E351" s="131" t="s">
        <v>450</v>
      </c>
      <c r="F351" s="25"/>
      <c r="G351" s="25"/>
      <c r="H351" s="25"/>
      <c r="I351" s="25"/>
      <c r="J351" s="32"/>
    </row>
    <row r="352" spans="3:10" ht="12.75">
      <c r="C352" s="172" t="b">
        <v>0</v>
      </c>
      <c r="E352" s="100" t="s">
        <v>451</v>
      </c>
      <c r="F352" s="33"/>
      <c r="G352" s="33"/>
      <c r="H352" s="33"/>
      <c r="I352" s="33"/>
      <c r="J352" s="34"/>
    </row>
  </sheetData>
  <sheetProtection/>
  <mergeCells count="5">
    <mergeCell ref="G14:J14"/>
    <mergeCell ref="C272:C273"/>
    <mergeCell ref="G19:J19"/>
    <mergeCell ref="G20:J20"/>
    <mergeCell ref="H272:H273"/>
  </mergeCells>
  <hyperlinks>
    <hyperlink ref="E4" location="Questionnaire!D14" display="Module A: Household details"/>
    <hyperlink ref="E5" location="Questionnaire!D71" display="Module B: Cold appliances"/>
    <hyperlink ref="E6" location="Questionnaire!D133" display="Module C: Washing appliances"/>
    <hyperlink ref="E7" location="Questionnaire!D194" display="Module D: Cooking appliances"/>
    <hyperlink ref="E8" location="Questionnaire!D206" display="Module E: Office appliances "/>
    <hyperlink ref="E9" location="Questionnaire!D250" display="Module F: Home entertainment"/>
    <hyperlink ref="E10" location="Questionnaire!D283" display="Module G: Air conditioning/Comfort cooling"/>
    <hyperlink ref="E11" location="Questionnaire!D303" display="Module H: Lighting"/>
    <hyperlink ref="E12" location="Questionnaire!D353" display="Module I: General points"/>
  </hyperlinks>
  <printOptions/>
  <pageMargins left="0.75" right="0.75" top="1" bottom="1" header="0.4921259845" footer="0.4921259845"/>
  <pageSetup horizontalDpi="600" verticalDpi="600" orientation="portrait" paperSize="9" r:id="rId3"/>
  <ignoredErrors>
    <ignoredError sqref="E116:H116 E162:H162 I179 G179:G180 E179:E180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41"/>
  <sheetViews>
    <sheetView workbookViewId="0" topLeftCell="A1">
      <selection activeCell="A41" sqref="A41"/>
    </sheetView>
  </sheetViews>
  <sheetFormatPr defaultColWidth="11.421875" defaultRowHeight="12.75"/>
  <cols>
    <col min="1" max="16384" width="11.421875" style="6" customWidth="1"/>
  </cols>
  <sheetData>
    <row r="1" ht="12.75">
      <c r="A1" s="8" t="s">
        <v>144</v>
      </c>
    </row>
    <row r="2" spans="1:3" s="1" customFormat="1" ht="12.75" customHeight="1">
      <c r="A2" s="2" t="s">
        <v>250</v>
      </c>
      <c r="C2" s="3"/>
    </row>
    <row r="3" spans="1:2" s="1" customFormat="1" ht="12.75" customHeight="1">
      <c r="A3" s="2" t="s">
        <v>251</v>
      </c>
      <c r="B3" s="3"/>
    </row>
    <row r="4" spans="1:2" s="1" customFormat="1" ht="12.75" customHeight="1">
      <c r="A4" s="2" t="s">
        <v>252</v>
      </c>
      <c r="B4" s="3"/>
    </row>
    <row r="5" spans="1:2" s="1" customFormat="1" ht="12.75" customHeight="1">
      <c r="A5" s="2" t="s">
        <v>253</v>
      </c>
      <c r="B5" s="3"/>
    </row>
    <row r="6" ht="12.75">
      <c r="A6" s="9"/>
    </row>
    <row r="7" ht="12.75">
      <c r="A7" s="7" t="s">
        <v>170</v>
      </c>
    </row>
    <row r="8" ht="12.75">
      <c r="A8" s="16" t="s">
        <v>254</v>
      </c>
    </row>
    <row r="9" ht="12.75">
      <c r="A9" s="16" t="s">
        <v>255</v>
      </c>
    </row>
    <row r="10" ht="12.75">
      <c r="A10" s="16" t="s">
        <v>256</v>
      </c>
    </row>
    <row r="11" ht="12.75">
      <c r="A11" s="21"/>
    </row>
    <row r="12" ht="12.75">
      <c r="A12" s="22" t="s">
        <v>171</v>
      </c>
    </row>
    <row r="13" ht="12.75">
      <c r="A13" s="16" t="s">
        <v>145</v>
      </c>
    </row>
    <row r="14" ht="12.75">
      <c r="A14" s="16" t="s">
        <v>152</v>
      </c>
    </row>
    <row r="15" ht="12.75">
      <c r="A15" s="16" t="s">
        <v>153</v>
      </c>
    </row>
    <row r="16" ht="12.75">
      <c r="A16" s="16" t="s">
        <v>146</v>
      </c>
    </row>
    <row r="17" ht="12.75">
      <c r="A17" s="16" t="s">
        <v>147</v>
      </c>
    </row>
    <row r="18" ht="12.75">
      <c r="A18" s="16" t="s">
        <v>148</v>
      </c>
    </row>
    <row r="19" ht="12.75">
      <c r="A19" s="16" t="s">
        <v>149</v>
      </c>
    </row>
    <row r="20" ht="12.75">
      <c r="A20" s="16" t="s">
        <v>150</v>
      </c>
    </row>
    <row r="21" ht="12.75">
      <c r="A21" s="16" t="s">
        <v>151</v>
      </c>
    </row>
    <row r="22" spans="1:3" ht="12.75">
      <c r="A22" s="16" t="s">
        <v>257</v>
      </c>
      <c r="B22" s="10"/>
      <c r="C22" s="10"/>
    </row>
    <row r="23" spans="1:3" ht="12.75">
      <c r="A23" s="21"/>
      <c r="B23" s="10"/>
      <c r="C23" s="10"/>
    </row>
    <row r="24" spans="1:3" ht="12.75">
      <c r="A24" s="22" t="s">
        <v>172</v>
      </c>
      <c r="B24" s="10"/>
      <c r="C24" s="10"/>
    </row>
    <row r="25" ht="12.75">
      <c r="A25" s="16" t="s">
        <v>153</v>
      </c>
    </row>
    <row r="26" ht="12.75">
      <c r="A26" s="16" t="s">
        <v>146</v>
      </c>
    </row>
    <row r="27" ht="12.75">
      <c r="A27" s="16" t="s">
        <v>147</v>
      </c>
    </row>
    <row r="28" ht="12.75">
      <c r="A28" s="16" t="s">
        <v>148</v>
      </c>
    </row>
    <row r="29" ht="12.75">
      <c r="A29" s="16" t="s">
        <v>149</v>
      </c>
    </row>
    <row r="30" ht="12.75">
      <c r="A30" s="16" t="s">
        <v>150</v>
      </c>
    </row>
    <row r="31" ht="12.75">
      <c r="A31" s="16" t="s">
        <v>151</v>
      </c>
    </row>
    <row r="32" spans="1:3" ht="12.75">
      <c r="A32" s="16" t="s">
        <v>257</v>
      </c>
      <c r="B32" s="10"/>
      <c r="C32" s="10"/>
    </row>
    <row r="33" ht="12.75">
      <c r="A33" s="8"/>
    </row>
    <row r="34" ht="12.75">
      <c r="A34" s="7" t="s">
        <v>173</v>
      </c>
    </row>
    <row r="35" spans="1:2" ht="12.75">
      <c r="A35" s="12" t="s">
        <v>258</v>
      </c>
      <c r="B35" s="10"/>
    </row>
    <row r="36" spans="1:2" ht="12.75">
      <c r="A36" s="12" t="s">
        <v>259</v>
      </c>
      <c r="B36" s="10"/>
    </row>
    <row r="37" ht="12.75">
      <c r="A37" s="7"/>
    </row>
    <row r="38" ht="12.75">
      <c r="A38" s="23" t="s">
        <v>174</v>
      </c>
    </row>
    <row r="39" ht="12.75">
      <c r="A39" s="16" t="s">
        <v>260</v>
      </c>
    </row>
    <row r="40" ht="12.75">
      <c r="A40" s="16" t="s">
        <v>261</v>
      </c>
    </row>
    <row r="41" ht="12.75">
      <c r="A41" s="16" t="s">
        <v>257</v>
      </c>
    </row>
  </sheetData>
  <sheetProtection password="CC0F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311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22.8515625" style="0" customWidth="1"/>
    <col min="3" max="16384" width="11.421875" style="0" customWidth="1"/>
  </cols>
  <sheetData>
    <row r="1" spans="1:6" ht="12.75">
      <c r="A1" s="193" t="s">
        <v>199</v>
      </c>
      <c r="B1" s="150" t="s">
        <v>0</v>
      </c>
      <c r="C1" s="150"/>
      <c r="D1" s="150"/>
      <c r="E1" s="150"/>
      <c r="F1" s="150"/>
    </row>
    <row r="2" spans="1:2" ht="12.75">
      <c r="A2" s="191" t="b">
        <f>Questionnaire!D18</f>
        <v>0</v>
      </c>
      <c r="B2" s="151" t="s">
        <v>1</v>
      </c>
    </row>
    <row r="3" spans="1:6" ht="12.75">
      <c r="A3" s="191"/>
      <c r="B3" s="152" t="s">
        <v>2</v>
      </c>
      <c r="C3" s="219">
        <f>Questionnaire!G19</f>
        <v>0</v>
      </c>
      <c r="D3" s="220"/>
      <c r="E3" s="220"/>
      <c r="F3" s="220"/>
    </row>
    <row r="4" spans="1:6" ht="12.75">
      <c r="A4" s="191"/>
      <c r="B4" s="152" t="s">
        <v>175</v>
      </c>
      <c r="C4" s="219">
        <f>Questionnaire!G20</f>
        <v>0</v>
      </c>
      <c r="D4" s="220"/>
      <c r="E4" s="220"/>
      <c r="F4" s="220"/>
    </row>
    <row r="5" spans="1:3" ht="12.75">
      <c r="A5" s="191"/>
      <c r="C5" s="24"/>
    </row>
    <row r="6" spans="1:3" ht="12.75">
      <c r="A6" s="191"/>
      <c r="C6" s="24"/>
    </row>
    <row r="7" spans="1:3" ht="12.75">
      <c r="A7" s="191" t="b">
        <f>Questionnaire!D23</f>
        <v>0</v>
      </c>
      <c r="B7" s="151" t="s">
        <v>3</v>
      </c>
      <c r="C7" s="24"/>
    </row>
    <row r="8" spans="1:3" ht="12.75">
      <c r="A8" s="191"/>
      <c r="B8" s="152" t="s">
        <v>4</v>
      </c>
      <c r="C8" s="153">
        <f>Questionnaire!G24</f>
        <v>0</v>
      </c>
    </row>
    <row r="9" spans="1:3" ht="12.75">
      <c r="A9" s="191"/>
      <c r="B9" s="152" t="s">
        <v>5</v>
      </c>
      <c r="C9" s="153">
        <f>Questionnaire!G25</f>
        <v>0</v>
      </c>
    </row>
    <row r="10" spans="1:3" ht="12.75">
      <c r="A10" s="191"/>
      <c r="B10" s="152" t="s">
        <v>6</v>
      </c>
      <c r="C10" s="153">
        <f>Questionnaire!G26</f>
        <v>0</v>
      </c>
    </row>
    <row r="11" spans="1:3" ht="12.75">
      <c r="A11" s="191"/>
      <c r="B11" s="152" t="s">
        <v>7</v>
      </c>
      <c r="C11" s="153">
        <f>Questionnaire!G27</f>
        <v>0</v>
      </c>
    </row>
    <row r="12" ht="12.75">
      <c r="A12" s="191"/>
    </row>
    <row r="13" spans="1:2" ht="12.75">
      <c r="A13" s="191" t="b">
        <f>Questionnaire!D29</f>
        <v>0</v>
      </c>
      <c r="B13" s="151" t="s">
        <v>154</v>
      </c>
    </row>
    <row r="14" spans="1:2" ht="12.75">
      <c r="A14" s="191"/>
      <c r="B14" s="153" t="str">
        <f>INDEX(List_Education,A_3)</f>
        <v>Απολυτήριο Λυκείου ή ισοδύναμο</v>
      </c>
    </row>
    <row r="15" ht="12.75">
      <c r="A15" s="191"/>
    </row>
    <row r="16" spans="1:2" ht="12.75">
      <c r="A16" s="191" t="b">
        <f>Questionnaire!D32</f>
        <v>0</v>
      </c>
      <c r="B16" s="151" t="s">
        <v>8</v>
      </c>
    </row>
    <row r="17" spans="1:3" ht="12.75">
      <c r="A17" s="191"/>
      <c r="B17" s="152" t="s">
        <v>9</v>
      </c>
      <c r="C17" s="153">
        <f>Questionnaire!G33</f>
        <v>0</v>
      </c>
    </row>
    <row r="18" spans="1:3" ht="12.75">
      <c r="A18" s="191"/>
      <c r="B18" s="152" t="s">
        <v>10</v>
      </c>
      <c r="C18" s="153">
        <f>Questionnaire!G34</f>
        <v>0</v>
      </c>
    </row>
    <row r="19" ht="12.75">
      <c r="A19" s="191"/>
    </row>
    <row r="20" spans="1:2" ht="12.75">
      <c r="A20" s="191" t="b">
        <f>Questionnaire!D36</f>
        <v>0</v>
      </c>
      <c r="B20" s="151" t="s">
        <v>11</v>
      </c>
    </row>
    <row r="21" spans="1:2" ht="12.75">
      <c r="A21" s="191"/>
      <c r="B21" s="153" t="str">
        <f>CHOOSE(A_5,"Single family house","Multi-occupancy building")</f>
        <v>Single family house</v>
      </c>
    </row>
    <row r="22" ht="12.75">
      <c r="A22" s="191"/>
    </row>
    <row r="23" spans="1:2" ht="12.75">
      <c r="A23" s="191" t="b">
        <f>Questionnaire!D39</f>
        <v>0</v>
      </c>
      <c r="B23" s="151" t="s">
        <v>195</v>
      </c>
    </row>
    <row r="24" spans="1:2" ht="12.75">
      <c r="A24" s="191"/>
      <c r="B24" s="153" t="str">
        <f>CHOOSE(Questionnaire!C40,"Yes","No")</f>
        <v>Yes</v>
      </c>
    </row>
    <row r="25" ht="12.75">
      <c r="A25" s="191"/>
    </row>
    <row r="26" spans="1:2" ht="12.75">
      <c r="A26" s="191" t="b">
        <f>Questionnaire!D42</f>
        <v>0</v>
      </c>
      <c r="B26" s="151" t="s">
        <v>196</v>
      </c>
    </row>
    <row r="27" spans="1:2" ht="12.75">
      <c r="A27" s="191"/>
      <c r="B27" s="153" t="str">
        <f>CHOOSE(Questionnaire!C43,"Yes","No")</f>
        <v>Yes</v>
      </c>
    </row>
    <row r="28" ht="12.75">
      <c r="A28" s="191"/>
    </row>
    <row r="29" ht="12.75">
      <c r="A29" s="191"/>
    </row>
    <row r="30" spans="1:6" ht="12.75">
      <c r="A30" s="150"/>
      <c r="B30" s="150" t="s">
        <v>12</v>
      </c>
      <c r="C30" s="150"/>
      <c r="D30" s="150"/>
      <c r="E30" s="150"/>
      <c r="F30" s="150"/>
    </row>
    <row r="31" spans="1:2" ht="12.75">
      <c r="A31" s="191" t="b">
        <f>Questionnaire!D49</f>
        <v>0</v>
      </c>
      <c r="B31" s="151" t="s">
        <v>13</v>
      </c>
    </row>
    <row r="32" spans="1:2" ht="12.75">
      <c r="A32" s="191"/>
      <c r="B32" s="153" t="str">
        <f>CHOOSE(Questionnaire!C50,"Yes","No")</f>
        <v>Yes</v>
      </c>
    </row>
    <row r="33" spans="1:2" ht="12.75">
      <c r="A33" s="191"/>
      <c r="B33" s="151" t="s">
        <v>176</v>
      </c>
    </row>
    <row r="34" spans="1:5" ht="12.75">
      <c r="A34" s="191"/>
      <c r="B34" s="180" t="s">
        <v>14</v>
      </c>
      <c r="C34" s="180" t="s">
        <v>169</v>
      </c>
      <c r="D34" s="180" t="s">
        <v>155</v>
      </c>
      <c r="E34" s="180" t="s">
        <v>15</v>
      </c>
    </row>
    <row r="35" spans="1:5" ht="12.75">
      <c r="A35" s="191"/>
      <c r="B35" s="153" t="b">
        <f>Questionnaire!A53</f>
        <v>0</v>
      </c>
      <c r="C35" s="153">
        <f>IF(B35,INDEX(List_Age,Questionnaire!B53),"")</f>
      </c>
      <c r="D35" s="153">
        <f>IF(B35,Questionnaire!G53,"")</f>
      </c>
      <c r="E35" s="153">
        <f>IF(B35,INDEX(List_ClassAAA,Questionnaire!C53),"")</f>
      </c>
    </row>
    <row r="36" spans="1:5" ht="12.75">
      <c r="A36" s="191"/>
      <c r="B36" s="153" t="b">
        <f>Questionnaire!A54</f>
        <v>0</v>
      </c>
      <c r="C36" s="153">
        <f>IF(B36,INDEX(List_Age,Questionnaire!B54),"")</f>
      </c>
      <c r="D36" s="153">
        <f>IF(B36,Questionnaire!G54,"")</f>
      </c>
      <c r="E36" s="153">
        <f>IF(B36,INDEX(List_ClassAAA,Questionnaire!C54),"")</f>
      </c>
    </row>
    <row r="37" spans="1:5" ht="12.75">
      <c r="A37" s="191"/>
      <c r="B37" s="153" t="b">
        <f>Questionnaire!A55</f>
        <v>0</v>
      </c>
      <c r="C37" s="153">
        <f>IF(B37,INDEX(List_Age,Questionnaire!B55),"")</f>
      </c>
      <c r="D37" s="153">
        <f>IF(B37,Questionnaire!G55,"")</f>
      </c>
      <c r="E37" s="153">
        <f>IF(B37,INDEX(List_ClassAAA,Questionnaire!C55),"")</f>
      </c>
    </row>
    <row r="38" ht="12.75">
      <c r="A38" s="191"/>
    </row>
    <row r="39" spans="1:2" ht="12.75">
      <c r="A39" s="191" t="b">
        <f>Questionnaire!D57</f>
        <v>0</v>
      </c>
      <c r="B39" s="151" t="s">
        <v>16</v>
      </c>
    </row>
    <row r="40" spans="1:2" ht="12.75">
      <c r="A40" s="191"/>
      <c r="B40" s="153" t="str">
        <f>CHOOSE(Questionnaire!C58,"Yes","No")</f>
        <v>Yes</v>
      </c>
    </row>
    <row r="41" spans="1:2" ht="12.75">
      <c r="A41" s="191"/>
      <c r="B41" s="151" t="s">
        <v>176</v>
      </c>
    </row>
    <row r="42" spans="1:6" ht="12.75">
      <c r="A42" s="191"/>
      <c r="B42" s="180" t="s">
        <v>14</v>
      </c>
      <c r="C42" s="180" t="s">
        <v>169</v>
      </c>
      <c r="D42" s="180" t="s">
        <v>198</v>
      </c>
      <c r="E42" s="180" t="s">
        <v>197</v>
      </c>
      <c r="F42" s="180" t="s">
        <v>15</v>
      </c>
    </row>
    <row r="43" spans="1:6" ht="12.75">
      <c r="A43" s="191"/>
      <c r="B43" s="153" t="b">
        <f>Questionnaire!A61</f>
        <v>0</v>
      </c>
      <c r="C43" s="153">
        <f>IF(B43,INDEX(List_Age,Questionnaire!B61),"")</f>
      </c>
      <c r="D43" s="153">
        <f>IF(B43,Questionnaire!G61,"")</f>
      </c>
      <c r="E43" s="153">
        <f>IF(B43,Questionnaire!H61,"")</f>
      </c>
      <c r="F43" s="153">
        <f>IF(B43,INDEX(List_ClassAAA,Questionnaire!C61),"")</f>
      </c>
    </row>
    <row r="44" spans="1:6" ht="12.75">
      <c r="A44" s="191"/>
      <c r="B44" s="153" t="b">
        <f>Questionnaire!A62</f>
        <v>0</v>
      </c>
      <c r="C44" s="153">
        <f>IF(B44,INDEX(List_Age,Questionnaire!B62),"")</f>
      </c>
      <c r="D44" s="153">
        <f>IF(B44,Questionnaire!G62,"")</f>
      </c>
      <c r="E44" s="153">
        <f>IF(B44,Questionnaire!H62,"")</f>
      </c>
      <c r="F44" s="153">
        <f>IF(B44,INDEX(List_ClassAAA,Questionnaire!C62),"")</f>
      </c>
    </row>
    <row r="45" spans="1:6" ht="12.75">
      <c r="A45" s="191"/>
      <c r="B45" s="153" t="b">
        <f>Questionnaire!A63</f>
        <v>0</v>
      </c>
      <c r="C45" s="153">
        <f>IF(B45,INDEX(List_Age,Questionnaire!B63),"")</f>
      </c>
      <c r="D45" s="153">
        <f>IF(B45,Questionnaire!G63,"")</f>
      </c>
      <c r="E45" s="153">
        <f>IF(B45,Questionnaire!H63,"")</f>
      </c>
      <c r="F45" s="153">
        <f>IF(B45,INDEX(List_ClassAAA,Questionnaire!C63),"")</f>
      </c>
    </row>
    <row r="46" ht="12.75">
      <c r="A46" s="191"/>
    </row>
    <row r="47" spans="1:2" ht="12.75">
      <c r="A47" s="191" t="b">
        <f>Questionnaire!D65</f>
        <v>0</v>
      </c>
      <c r="B47" s="151" t="s">
        <v>17</v>
      </c>
    </row>
    <row r="48" spans="1:2" ht="12.75">
      <c r="A48" s="191"/>
      <c r="B48" s="153" t="str">
        <f>IF(OR(Questionnaire!C50=1,Questionnaire!C58=1),CHOOSE(Questionnaire!C66,"Every month","Every year","Never"),"")</f>
        <v>Every month</v>
      </c>
    </row>
    <row r="49" ht="12.75">
      <c r="A49" s="191"/>
    </row>
    <row r="50" spans="1:2" ht="12.75">
      <c r="A50" s="191" t="b">
        <f>Questionnaire!D68</f>
        <v>0</v>
      </c>
      <c r="B50" s="151" t="s">
        <v>18</v>
      </c>
    </row>
    <row r="51" spans="1:2" ht="12.75">
      <c r="A51" s="191"/>
      <c r="B51" s="153" t="str">
        <f>IF(OR(Questionnaire!C50=1,Questionnaire!C58=1),CHOOSE(Questionnaire!C69,"Every month","Every year","Never","Automatic defrost"),"")</f>
        <v>Never</v>
      </c>
    </row>
    <row r="52" ht="12.75">
      <c r="A52" s="191"/>
    </row>
    <row r="53" spans="1:2" ht="12.75">
      <c r="A53" s="191" t="b">
        <f>Questionnaire!D72</f>
        <v>0</v>
      </c>
      <c r="B53" s="151" t="s">
        <v>19</v>
      </c>
    </row>
    <row r="54" spans="1:2" ht="12.75">
      <c r="A54" s="191"/>
      <c r="B54" s="153" t="str">
        <f>IF(OR(Questionnaire!C50=1,Questionnaire!C58=1),CHOOSE(Questionnaire!C73,"Minimum","Medium","Maximum"),"")</f>
        <v>Minimum</v>
      </c>
    </row>
    <row r="55" ht="12.75">
      <c r="A55" s="191"/>
    </row>
    <row r="56" spans="1:2" ht="12.75">
      <c r="A56" s="191" t="b">
        <f>Questionnaire!D75</f>
        <v>0</v>
      </c>
      <c r="B56" s="151" t="s">
        <v>20</v>
      </c>
    </row>
    <row r="57" spans="1:2" ht="12.75">
      <c r="A57" s="191"/>
      <c r="B57" s="153" t="str">
        <f>IF(OR(Questionnaire!C50=1,Questionnaire!C58=1),CHOOSE(Questionnaire!C76,"Yes","No"),"")</f>
        <v>Yes</v>
      </c>
    </row>
    <row r="58" ht="12.75">
      <c r="A58" s="191"/>
    </row>
    <row r="59" spans="1:2" ht="12.75">
      <c r="A59" s="191" t="b">
        <f>Questionnaire!D78</f>
        <v>0</v>
      </c>
      <c r="B59" s="151" t="s">
        <v>21</v>
      </c>
    </row>
    <row r="60" spans="1:2" ht="12.75">
      <c r="A60" s="191"/>
      <c r="B60" s="153" t="str">
        <f>CHOOSE(Questionnaire!C79,"Yes","No")</f>
        <v>Yes</v>
      </c>
    </row>
    <row r="61" spans="1:2" ht="12.75">
      <c r="A61" s="191"/>
      <c r="B61" s="151" t="s">
        <v>176</v>
      </c>
    </row>
    <row r="62" spans="1:5" ht="12.75">
      <c r="A62" s="191"/>
      <c r="B62" s="180" t="s">
        <v>14</v>
      </c>
      <c r="C62" s="180" t="s">
        <v>169</v>
      </c>
      <c r="D62" s="180" t="s">
        <v>155</v>
      </c>
      <c r="E62" s="180" t="s">
        <v>15</v>
      </c>
    </row>
    <row r="63" spans="1:5" ht="12.75">
      <c r="A63" s="191"/>
      <c r="B63" s="153" t="b">
        <f>Questionnaire!A82</f>
        <v>0</v>
      </c>
      <c r="C63" s="153">
        <f>IF(B63,INDEX(List_Age,Questionnaire!B82),"")</f>
      </c>
      <c r="D63" s="153">
        <f>IF(B63,Questionnaire!G82,"")</f>
      </c>
      <c r="E63" s="153">
        <f>IF(B63,INDEX(List_ClassAAA,Questionnaire!C82),"")</f>
      </c>
    </row>
    <row r="64" spans="1:5" ht="12.75">
      <c r="A64" s="191"/>
      <c r="B64" s="153" t="b">
        <f>Questionnaire!A83</f>
        <v>0</v>
      </c>
      <c r="C64" s="153">
        <f>IF(B64,INDEX(List_Age,Questionnaire!B83),"")</f>
      </c>
      <c r="D64" s="153">
        <f>IF(B64,Questionnaire!G83,"")</f>
      </c>
      <c r="E64" s="153">
        <f>IF(B64,INDEX(List_ClassAAA,Questionnaire!C83),"")</f>
      </c>
    </row>
    <row r="65" spans="1:5" ht="12.75">
      <c r="A65" s="191"/>
      <c r="B65" s="153" t="b">
        <f>Questionnaire!A84</f>
        <v>0</v>
      </c>
      <c r="C65" s="153">
        <f>IF(B65,INDEX(List_Age,Questionnaire!B84),"")</f>
      </c>
      <c r="D65" s="153">
        <f>IF(B65,Questionnaire!G84,"")</f>
      </c>
      <c r="E65" s="153">
        <f>IF(B65,INDEX(List_ClassAAA,Questionnaire!C84),"")</f>
      </c>
    </row>
    <row r="66" ht="12.75">
      <c r="A66" s="191"/>
    </row>
    <row r="67" spans="1:2" ht="12.75">
      <c r="A67" s="191" t="b">
        <f>Questionnaire!D86</f>
        <v>0</v>
      </c>
      <c r="B67" s="151" t="s">
        <v>22</v>
      </c>
    </row>
    <row r="68" spans="1:2" ht="12.75">
      <c r="A68" s="191"/>
      <c r="B68" s="153" t="str">
        <f>IF(Questionnaire!C79=1,CHOOSE(Questionnaire!C87,"Every month","Every year","Never","Automatic defrost"),"")</f>
        <v>Every month</v>
      </c>
    </row>
    <row r="69" ht="12.75">
      <c r="A69" s="191"/>
    </row>
    <row r="70" spans="1:2" ht="12.75">
      <c r="A70" s="191" t="b">
        <f>Questionnaire!D90</f>
        <v>0</v>
      </c>
      <c r="B70" s="151" t="s">
        <v>23</v>
      </c>
    </row>
    <row r="71" spans="1:2" ht="12.75">
      <c r="A71" s="191"/>
      <c r="B71" s="153" t="str">
        <f>IF(Questionnaire!C79=1,CHOOSE(Questionnaire!C91,"Minimum","Medium","Maximum"),"")</f>
        <v>Minimum</v>
      </c>
    </row>
    <row r="72" ht="12.75">
      <c r="A72" s="191"/>
    </row>
    <row r="73" spans="1:2" ht="12.75">
      <c r="A73" s="191" t="b">
        <f>Questionnaire!D93</f>
        <v>0</v>
      </c>
      <c r="B73" s="151" t="s">
        <v>24</v>
      </c>
    </row>
    <row r="74" spans="1:2" ht="12.75">
      <c r="A74" s="191"/>
      <c r="B74" s="153" t="str">
        <f>IF(Questionnaire!C79=1,CHOOSE(Questionnaire!C94,"Yes","No"),"")</f>
        <v>Yes</v>
      </c>
    </row>
    <row r="75" ht="12.75">
      <c r="A75" s="191"/>
    </row>
    <row r="76" spans="1:2" ht="12.75">
      <c r="A76" s="191" t="b">
        <f>Questionnaire!D96</f>
        <v>0</v>
      </c>
      <c r="B76" s="151" t="s">
        <v>25</v>
      </c>
    </row>
    <row r="77" spans="1:2" ht="12.75">
      <c r="A77" s="191"/>
      <c r="B77" s="153" t="str">
        <f>IF(OR(Questionnaire!C50=1,Questionnaire!C58=1,Questionnaire!C79=1),CHOOSE(Questionnaire!C97,"Yes","No"),"")</f>
        <v>Yes</v>
      </c>
    </row>
    <row r="78" ht="12.75">
      <c r="A78" s="191"/>
    </row>
    <row r="79" spans="1:2" ht="12.75">
      <c r="A79" s="191" t="b">
        <f>Questionnaire!D99</f>
        <v>0</v>
      </c>
      <c r="B79" s="151" t="s">
        <v>26</v>
      </c>
    </row>
    <row r="80" spans="1:2" ht="12.75">
      <c r="A80" s="191"/>
      <c r="B80" s="153" t="str">
        <f>IF(OR(Questionnaire!C50=1,Questionnaire!C58=1,Questionnaire!C79=1),CHOOSE(Questionnaire!C100,"Yes","No"),"")</f>
        <v>Yes</v>
      </c>
    </row>
    <row r="81" ht="12.75">
      <c r="A81" s="191"/>
    </row>
    <row r="82" spans="1:2" ht="12.75">
      <c r="A82" s="191" t="b">
        <f>Questionnaire!D102</f>
        <v>0</v>
      </c>
      <c r="B82" s="151" t="s">
        <v>27</v>
      </c>
    </row>
    <row r="83" spans="1:2" ht="12.75">
      <c r="A83" s="191"/>
      <c r="B83" s="153" t="str">
        <f>IF(OR(Questionnaire!C50=1,Questionnaire!C58=1,Questionnaire!C79=1),CHOOSE(Questionnaire!C103,"Yes","No"),"")</f>
        <v>Yes</v>
      </c>
    </row>
    <row r="84" ht="12.75">
      <c r="A84" s="191"/>
    </row>
    <row r="85" ht="12.75">
      <c r="A85" s="191"/>
    </row>
    <row r="86" spans="1:6" ht="12.75">
      <c r="A86" s="150"/>
      <c r="B86" s="150" t="s">
        <v>28</v>
      </c>
      <c r="C86" s="150"/>
      <c r="D86" s="150"/>
      <c r="E86" s="150"/>
      <c r="F86" s="150"/>
    </row>
    <row r="87" spans="1:2" ht="12.75">
      <c r="A87" s="191" t="b">
        <f>Questionnaire!D109</f>
        <v>0</v>
      </c>
      <c r="B87" s="151" t="s">
        <v>29</v>
      </c>
    </row>
    <row r="88" spans="1:2" ht="12.75">
      <c r="A88" s="191"/>
      <c r="B88" s="153" t="str">
        <f>CHOOSE(Questionnaire!C110,"Yes","No")</f>
        <v>Yes</v>
      </c>
    </row>
    <row r="89" ht="12.75">
      <c r="A89" s="191"/>
    </row>
    <row r="90" spans="1:2" ht="12.75">
      <c r="A90" s="191"/>
      <c r="B90" s="151" t="s">
        <v>30</v>
      </c>
    </row>
    <row r="91" spans="1:4" ht="12.75">
      <c r="A91" s="191"/>
      <c r="B91" s="180" t="s">
        <v>169</v>
      </c>
      <c r="C91" s="180" t="s">
        <v>31</v>
      </c>
      <c r="D91" s="180" t="s">
        <v>15</v>
      </c>
    </row>
    <row r="92" spans="1:4" ht="12.75">
      <c r="A92" s="191"/>
      <c r="B92" s="153" t="str">
        <f>IF(Questionnaire!C110=1,INDEX(List_Age,Questionnaire!A113),"")</f>
        <v>Κάτω από 5</v>
      </c>
      <c r="C92" s="153" t="str">
        <f>IF(Questionnaire!C110=1,INDEX(List_Capacity,Questionnaire!B113),"")</f>
        <v>5 kg ή λιγότερο    </v>
      </c>
      <c r="D92" s="153" t="str">
        <f>IF(Questionnaire!C110=1,INDEX(List_ClassA,Questionnaire!C113),"")</f>
        <v>A</v>
      </c>
    </row>
    <row r="93" ht="12.75">
      <c r="A93" s="191"/>
    </row>
    <row r="94" spans="1:2" ht="12.75">
      <c r="A94" s="191" t="b">
        <f>Questionnaire!D115</f>
        <v>0</v>
      </c>
      <c r="B94" s="151" t="s">
        <v>32</v>
      </c>
    </row>
    <row r="95" spans="1:2" ht="12.75">
      <c r="A95" s="191"/>
      <c r="B95" s="154">
        <f>IF(Questionnaire!C110=1,CHOOSE(Questionnaire!C116,25%,50%,75%,100%),"")</f>
        <v>0.5</v>
      </c>
    </row>
    <row r="96" ht="12.75">
      <c r="A96" s="191"/>
    </row>
    <row r="97" spans="1:2" ht="12.75">
      <c r="A97" s="191" t="b">
        <f>Questionnaire!D118</f>
        <v>0</v>
      </c>
      <c r="B97" s="151" t="s">
        <v>33</v>
      </c>
    </row>
    <row r="98" spans="1:2" ht="12.75">
      <c r="A98" s="191"/>
      <c r="B98" s="153" t="str">
        <f>IF(Questionnaire!C110=1,CHOOSE(Questionnaire!C119,"Yes","No"),"")</f>
        <v>Yes</v>
      </c>
    </row>
    <row r="99" ht="12.75">
      <c r="A99" s="191"/>
    </row>
    <row r="100" spans="1:2" ht="12.75">
      <c r="A100" s="191" t="b">
        <f>Questionnaire!D121</f>
        <v>0</v>
      </c>
      <c r="B100" s="151" t="s">
        <v>34</v>
      </c>
    </row>
    <row r="101" spans="1:4" ht="12.75">
      <c r="A101" s="191"/>
      <c r="B101" s="152" t="s">
        <v>35</v>
      </c>
      <c r="C101" s="153">
        <f>IF(Questionnaire!C110=1,Questionnaire!G122,"")</f>
        <v>0</v>
      </c>
      <c r="D101" s="152" t="s">
        <v>36</v>
      </c>
    </row>
    <row r="102" spans="1:4" ht="12.75">
      <c r="A102" s="191"/>
      <c r="B102" s="152" t="s">
        <v>37</v>
      </c>
      <c r="C102" s="153">
        <f>IF(Questionnaire!C110=1,Questionnaire!G123,"")</f>
        <v>0</v>
      </c>
      <c r="D102" s="152" t="s">
        <v>36</v>
      </c>
    </row>
    <row r="103" spans="1:4" ht="12.75">
      <c r="A103" s="191"/>
      <c r="B103" s="152" t="s">
        <v>38</v>
      </c>
      <c r="C103" s="153">
        <f>IF(Questionnaire!C110=1,Questionnaire!G124,"")</f>
        <v>0</v>
      </c>
      <c r="D103" s="152" t="s">
        <v>36</v>
      </c>
    </row>
    <row r="104" ht="12.75">
      <c r="A104" s="191"/>
    </row>
    <row r="105" spans="1:2" ht="12.75">
      <c r="A105" s="191" t="b">
        <f>Questionnaire!D126</f>
        <v>0</v>
      </c>
      <c r="B105" s="151" t="s">
        <v>39</v>
      </c>
    </row>
    <row r="106" spans="1:2" ht="12.75">
      <c r="A106" s="191"/>
      <c r="B106" s="153" t="str">
        <f>IF(Questionnaire!C110=1,CHOOSE(Questionnaire!C127,"Always","Sometimes","Never","Not applicable"),"")</f>
        <v>Always</v>
      </c>
    </row>
    <row r="107" ht="12.75">
      <c r="A107" s="191"/>
    </row>
    <row r="108" spans="1:2" ht="12.75">
      <c r="A108" s="191" t="b">
        <f>Questionnaire!D129</f>
        <v>0</v>
      </c>
      <c r="B108" s="151" t="s">
        <v>40</v>
      </c>
    </row>
    <row r="109" spans="1:2" ht="12.75">
      <c r="A109" s="191"/>
      <c r="B109" s="153" t="str">
        <f>CHOOSE(Questionnaire!C130,"Yes","No")</f>
        <v>Yes</v>
      </c>
    </row>
    <row r="110" spans="1:2" ht="12.75">
      <c r="A110" s="191"/>
      <c r="B110" s="151" t="s">
        <v>41</v>
      </c>
    </row>
    <row r="111" spans="1:3" ht="12.75">
      <c r="A111" s="191"/>
      <c r="B111" s="180" t="s">
        <v>169</v>
      </c>
      <c r="C111" s="180" t="s">
        <v>15</v>
      </c>
    </row>
    <row r="112" spans="1:4" ht="12.75">
      <c r="A112" s="191"/>
      <c r="B112" s="153" t="str">
        <f>IF(Questionnaire!C130=1,INDEX(List_Age,Questionnaire!B133),"")</f>
        <v>Κάτω από 5</v>
      </c>
      <c r="C112" s="153" t="str">
        <f>IF(Questionnaire!C130=1,INDEX(List_ClassA,Questionnaire!C133),"")</f>
        <v>A</v>
      </c>
      <c r="D112" s="24">
        <f>IF(Questionnaire!C129=1,INDEX(List_ClassA,Questionnaire!C133),"")</f>
      </c>
    </row>
    <row r="113" ht="12.75">
      <c r="A113" s="191"/>
    </row>
    <row r="114" spans="1:2" ht="12.75">
      <c r="A114" s="191" t="b">
        <f>Questionnaire!D135</f>
        <v>0</v>
      </c>
      <c r="B114" s="151" t="s">
        <v>42</v>
      </c>
    </row>
    <row r="115" spans="1:2" ht="12.75">
      <c r="A115" s="191"/>
      <c r="B115" s="153" t="str">
        <f>IF(Questionnaire!C130=1,CHOOSE(Questionnaire!C136,"Timer","Auto"),"")</f>
        <v>Timer</v>
      </c>
    </row>
    <row r="116" ht="12.75">
      <c r="A116" s="191"/>
    </row>
    <row r="117" spans="1:2" ht="12.75">
      <c r="A117" s="191" t="b">
        <f>Questionnaire!D138</f>
        <v>0</v>
      </c>
      <c r="B117" s="151" t="s">
        <v>43</v>
      </c>
    </row>
    <row r="118" spans="1:2" ht="12.75">
      <c r="A118" s="191"/>
      <c r="B118" s="151" t="s">
        <v>44</v>
      </c>
    </row>
    <row r="119" spans="1:5" ht="12.75">
      <c r="A119" s="191"/>
      <c r="B119" s="180" t="s">
        <v>45</v>
      </c>
      <c r="C119" s="180" t="s">
        <v>46</v>
      </c>
      <c r="D119" s="180" t="s">
        <v>47</v>
      </c>
      <c r="E119" s="180" t="s">
        <v>48</v>
      </c>
    </row>
    <row r="120" spans="1:5" ht="12.75">
      <c r="A120" s="191"/>
      <c r="B120" s="154">
        <f>IF(Questionnaire!C130=1,Questionnaire!F141,"")</f>
        <v>0</v>
      </c>
      <c r="C120" s="154">
        <f>IF(Questionnaire!C130=1,Questionnaire!G141,"")</f>
        <v>0</v>
      </c>
      <c r="D120" s="154">
        <f>IF(Questionnaire!C130=1,Questionnaire!H141,"")</f>
        <v>0</v>
      </c>
      <c r="E120" s="154">
        <f>IF(Questionnaire!C130=1,Questionnaire!I141,"")</f>
        <v>0</v>
      </c>
    </row>
    <row r="121" ht="12.75">
      <c r="A121" s="191"/>
    </row>
    <row r="122" spans="1:2" ht="12.75">
      <c r="A122" s="191" t="b">
        <f>Questionnaire!D143</f>
        <v>0</v>
      </c>
      <c r="B122" s="151" t="s">
        <v>49</v>
      </c>
    </row>
    <row r="123" spans="1:2" ht="12.75">
      <c r="A123" s="191"/>
      <c r="B123" s="24" t="str">
        <f>CHOOSE(Questionnaire!C144,"Yes","No")</f>
        <v>Yes</v>
      </c>
    </row>
    <row r="124" spans="1:2" ht="12.75">
      <c r="A124" s="191"/>
      <c r="B124" s="151" t="s">
        <v>41</v>
      </c>
    </row>
    <row r="125" spans="1:3" ht="12.75">
      <c r="A125" s="191"/>
      <c r="B125" s="180" t="s">
        <v>169</v>
      </c>
      <c r="C125" s="180" t="s">
        <v>15</v>
      </c>
    </row>
    <row r="126" spans="1:3" ht="12.75">
      <c r="A126" s="191"/>
      <c r="B126" s="153" t="str">
        <f>IF(Questionnaire!C144=1,INDEX(List_Age,Questionnaire!B147),"")</f>
        <v>Κάτω από 5</v>
      </c>
      <c r="C126" s="153" t="str">
        <f>IF(Questionnaire!C144=1,INDEX(List_ClassA,Questionnaire!C147),"")</f>
        <v>A</v>
      </c>
    </row>
    <row r="127" ht="12.75">
      <c r="A127" s="191"/>
    </row>
    <row r="128" spans="1:2" ht="12.75">
      <c r="A128" s="191" t="b">
        <f>Questionnaire!D149</f>
        <v>0</v>
      </c>
      <c r="B128" s="151" t="s">
        <v>50</v>
      </c>
    </row>
    <row r="129" spans="1:2" ht="12.75">
      <c r="A129" s="191"/>
      <c r="B129" s="153" t="str">
        <f>IF(Questionnaire!C144=1,CHOOSE(Questionnaire!C150,"Yes","No","I don't know"),"")</f>
        <v>Yes</v>
      </c>
    </row>
    <row r="130" ht="12.75">
      <c r="A130" s="191"/>
    </row>
    <row r="131" spans="1:2" ht="12.75">
      <c r="A131" s="191" t="b">
        <f>Questionnaire!D152</f>
        <v>0</v>
      </c>
      <c r="B131" s="151" t="s">
        <v>51</v>
      </c>
    </row>
    <row r="132" spans="1:2" ht="12.75">
      <c r="A132" s="191"/>
      <c r="B132" s="153" t="str">
        <f>IF(Questionnaire!C144=1,CHOOSE(Questionnaire!C153,"Always","Sometimes","Never","Not applicable"),"")</f>
        <v>Always</v>
      </c>
    </row>
    <row r="133" ht="12.75">
      <c r="A133" s="191"/>
    </row>
    <row r="134" spans="1:2" ht="12.75">
      <c r="A134" s="191" t="b">
        <f>Questionnaire!D155</f>
        <v>0</v>
      </c>
      <c r="B134" s="151" t="s">
        <v>52</v>
      </c>
    </row>
    <row r="135" spans="1:2" ht="12.75">
      <c r="A135" s="191"/>
      <c r="B135" s="153" t="str">
        <f>IF(Questionnaire!C144=1,CHOOSE(Questionnaire!C156,"Not known","50°C","60°C","Other"),"")</f>
        <v>Not known</v>
      </c>
    </row>
    <row r="136" ht="12.75">
      <c r="A136" s="191"/>
    </row>
    <row r="137" spans="1:2" ht="12.75">
      <c r="A137" s="191" t="b">
        <f>Questionnaire!D158</f>
        <v>0</v>
      </c>
      <c r="B137" s="151" t="s">
        <v>53</v>
      </c>
    </row>
    <row r="138" spans="1:2" ht="12.75">
      <c r="A138" s="191"/>
      <c r="B138" s="153" t="str">
        <f>IF(Questionnaire!C144=1,CHOOSE(Questionnaire!C159,"Yes","No"),"")</f>
        <v>Yes</v>
      </c>
    </row>
    <row r="139" ht="12.75">
      <c r="A139" s="191"/>
    </row>
    <row r="140" spans="1:2" ht="12.75">
      <c r="A140" s="191" t="b">
        <f>Questionnaire!D161</f>
        <v>0</v>
      </c>
      <c r="B140" s="151" t="s">
        <v>54</v>
      </c>
    </row>
    <row r="141" spans="1:2" ht="12.75">
      <c r="A141" s="191"/>
      <c r="B141" s="154">
        <f>IF(Questionnaire!C144=1,CHOOSE(Questionnaire!C162,25%,50%,75%,100%),"")</f>
        <v>0.5</v>
      </c>
    </row>
    <row r="142" ht="12.75">
      <c r="A142" s="191"/>
    </row>
    <row r="143" spans="1:2" ht="12.75">
      <c r="A143" s="191" t="b">
        <f>Questionnaire!D164</f>
        <v>0</v>
      </c>
      <c r="B143" s="151" t="s">
        <v>55</v>
      </c>
    </row>
    <row r="144" spans="1:2" ht="12.75">
      <c r="A144" s="191"/>
      <c r="B144" s="153" t="str">
        <f>CHOOSE(Questionnaire!C165,"Yes","No")</f>
        <v>Yes</v>
      </c>
    </row>
    <row r="145" ht="12.75">
      <c r="A145" s="191"/>
    </row>
    <row r="146" ht="12.75">
      <c r="A146" s="191"/>
    </row>
    <row r="147" spans="1:6" ht="12.75">
      <c r="A147" s="150"/>
      <c r="B147" s="150" t="s">
        <v>56</v>
      </c>
      <c r="C147" s="150"/>
      <c r="D147" s="150"/>
      <c r="E147" s="150"/>
      <c r="F147" s="150"/>
    </row>
    <row r="148" spans="1:2" ht="12.75">
      <c r="A148" s="191" t="b">
        <f>Questionnaire!D171</f>
        <v>0</v>
      </c>
      <c r="B148" s="151" t="s">
        <v>57</v>
      </c>
    </row>
    <row r="149" spans="1:2" ht="12.75">
      <c r="A149" s="191"/>
      <c r="B149" s="153" t="str">
        <f>CHOOSE(Questionnaire!C172,"Micro-wave","Refrigerator","Outside","Pan","Not applicable")</f>
        <v>Micro-wave</v>
      </c>
    </row>
    <row r="150" ht="12.75">
      <c r="A150" s="191"/>
    </row>
    <row r="151" spans="1:2" ht="12.75">
      <c r="A151" s="191" t="b">
        <f>Questionnaire!D175</f>
        <v>0</v>
      </c>
      <c r="B151" s="151" t="s">
        <v>58</v>
      </c>
    </row>
    <row r="152" spans="1:2" ht="12.75">
      <c r="A152" s="191"/>
      <c r="B152" s="153" t="str">
        <f>CHOOSE(Questionnaire!C176,"Always","Sometimes","Never")</f>
        <v>Always</v>
      </c>
    </row>
    <row r="153" ht="12.75">
      <c r="A153" s="191"/>
    </row>
    <row r="154" spans="1:2" ht="12.75">
      <c r="A154" s="191" t="b">
        <f>Questionnaire!D178</f>
        <v>0</v>
      </c>
      <c r="B154" s="151" t="s">
        <v>177</v>
      </c>
    </row>
    <row r="155" spans="1:2" ht="12.75">
      <c r="A155" s="191"/>
      <c r="B155" s="154">
        <f>CHOOSE(Questionnaire!C179,0%,10%,25%,50%,90%)</f>
        <v>0</v>
      </c>
    </row>
    <row r="156" spans="1:2" ht="12.75">
      <c r="A156" s="191"/>
      <c r="B156" s="155"/>
    </row>
    <row r="157" ht="12.75">
      <c r="A157" s="191"/>
    </row>
    <row r="158" spans="1:6" ht="12.75">
      <c r="A158" s="150"/>
      <c r="B158" s="150" t="s">
        <v>180</v>
      </c>
      <c r="C158" s="150"/>
      <c r="D158" s="150"/>
      <c r="E158" s="150"/>
      <c r="F158" s="150"/>
    </row>
    <row r="159" spans="1:2" ht="12.75">
      <c r="A159" s="191" t="b">
        <f>Questionnaire!D186</f>
        <v>0</v>
      </c>
      <c r="B159" s="151" t="s">
        <v>59</v>
      </c>
    </row>
    <row r="160" spans="1:2" ht="12.75">
      <c r="A160" s="191"/>
      <c r="B160" s="153" t="str">
        <f>CHOOSE(Questionnaire!C187,"Yes","No")</f>
        <v>Yes</v>
      </c>
    </row>
    <row r="161" spans="1:2" ht="12.75">
      <c r="A161" s="191"/>
      <c r="B161" s="151" t="s">
        <v>60</v>
      </c>
    </row>
    <row r="162" spans="1:2" ht="12.75">
      <c r="A162" s="191"/>
      <c r="B162" s="153" t="str">
        <f>IF(Questionnaire!C187=1,INDEX(List_InternetConnection,Questionnaire!C189),"")</f>
        <v>Απλή τηλεφωνική (αναλογική, ISDN)</v>
      </c>
    </row>
    <row r="163" ht="12.75">
      <c r="A163" s="191"/>
    </row>
    <row r="164" ht="12.75">
      <c r="A164" s="191"/>
    </row>
    <row r="165" ht="12.75">
      <c r="A165" s="191"/>
    </row>
    <row r="166" spans="1:2" ht="12.75">
      <c r="A166" s="191" t="b">
        <f>Questionnaire!D191</f>
        <v>0</v>
      </c>
      <c r="B166" s="151" t="s">
        <v>61</v>
      </c>
    </row>
    <row r="167" spans="1:2" ht="12.75">
      <c r="A167" s="191"/>
      <c r="B167" s="151" t="s">
        <v>62</v>
      </c>
    </row>
    <row r="168" spans="1:3" ht="12.75">
      <c r="A168" s="191"/>
      <c r="B168" s="180" t="s">
        <v>63</v>
      </c>
      <c r="C168" s="180" t="s">
        <v>191</v>
      </c>
    </row>
    <row r="169" spans="1:3" ht="12.75">
      <c r="A169" s="191"/>
      <c r="B169" s="152" t="s">
        <v>64</v>
      </c>
      <c r="C169" s="153">
        <f>IF(Questionnaire!C194&gt;0,CHOOSE(Questionnaire!C194,"Off","Standby","On"),"")</f>
      </c>
    </row>
    <row r="170" spans="1:3" ht="12.75">
      <c r="A170" s="191"/>
      <c r="B170" s="152" t="s">
        <v>65</v>
      </c>
      <c r="C170" s="153">
        <f>IF(Questionnaire!C195&gt;0,CHOOSE(Questionnaire!C195,"Off","Standby","On"),"")</f>
      </c>
    </row>
    <row r="171" spans="1:3" ht="12.75">
      <c r="A171" s="191"/>
      <c r="B171" s="152" t="s">
        <v>66</v>
      </c>
      <c r="C171" s="153">
        <f>IF(Questionnaire!C196&gt;0,CHOOSE(Questionnaire!C196,"Off","Standby","On"),"")</f>
      </c>
    </row>
    <row r="172" spans="1:3" ht="12.75">
      <c r="A172" s="191"/>
      <c r="B172" s="152" t="s">
        <v>67</v>
      </c>
      <c r="C172" s="153">
        <f>IF(Questionnaire!C197&gt;0,CHOOSE(Questionnaire!C197,"Off","Standby","On"),"")</f>
      </c>
    </row>
    <row r="173" spans="1:3" ht="25.5">
      <c r="A173" s="191"/>
      <c r="B173" s="156" t="s">
        <v>165</v>
      </c>
      <c r="C173" s="153">
        <f>IF(Questionnaire!C198&gt;0,CHOOSE(Questionnaire!C198,"Off","Standby","On"),"")</f>
      </c>
    </row>
    <row r="174" spans="1:3" ht="12.75">
      <c r="A174" s="191"/>
      <c r="B174" s="152" t="s">
        <v>68</v>
      </c>
      <c r="C174" s="153">
        <f>IF(Questionnaire!C199&gt;0,CHOOSE(Questionnaire!C199,"Off","Standby","On"),"")</f>
      </c>
    </row>
    <row r="175" spans="1:3" ht="12.75">
      <c r="A175" s="191"/>
      <c r="B175" s="152" t="s">
        <v>69</v>
      </c>
      <c r="C175" s="153">
        <f>IF(Questionnaire!C200&gt;0,CHOOSE(Questionnaire!C200,"Off","Standby","On"),"")</f>
      </c>
    </row>
    <row r="176" spans="1:3" ht="12.75">
      <c r="A176" s="191"/>
      <c r="B176" s="152" t="s">
        <v>70</v>
      </c>
      <c r="C176" s="153">
        <f>IF(Questionnaire!C201&gt;0,CHOOSE(Questionnaire!C201,"Off","Standby","On"),"")</f>
      </c>
    </row>
    <row r="177" spans="1:3" ht="12.75">
      <c r="A177" s="191"/>
      <c r="B177" s="152" t="s">
        <v>71</v>
      </c>
      <c r="C177" s="153">
        <f>IF(Questionnaire!C202&gt;0,CHOOSE(Questionnaire!C202,"Off","Standby","On"),"")</f>
      </c>
    </row>
    <row r="178" spans="1:3" ht="12.75">
      <c r="A178" s="191"/>
      <c r="B178" s="152" t="s">
        <v>72</v>
      </c>
      <c r="C178" s="153">
        <f>IF(Questionnaire!C203&gt;0,CHOOSE(Questionnaire!C203,"Off","Standby","On"),"")</f>
      </c>
    </row>
    <row r="179" spans="1:3" ht="12.75">
      <c r="A179" s="191"/>
      <c r="B179" s="152" t="s">
        <v>73</v>
      </c>
      <c r="C179" s="153">
        <f>IF(Questionnaire!C204&gt;0,CHOOSE(Questionnaire!C204,"Off","Standby","On"),"")</f>
      </c>
    </row>
    <row r="180" ht="12.75">
      <c r="A180" s="191"/>
    </row>
    <row r="181" spans="1:2" ht="12.75">
      <c r="A181" s="191" t="b">
        <f>Questionnaire!D206</f>
        <v>0</v>
      </c>
      <c r="B181" s="151" t="s">
        <v>75</v>
      </c>
    </row>
    <row r="182" spans="1:2" ht="12.75">
      <c r="A182" s="191"/>
      <c r="B182" s="153" t="str">
        <f>CHOOSE(Questionnaire!C207,"No need to boot","Avoid damage","Tasks running")</f>
        <v>No need to boot</v>
      </c>
    </row>
    <row r="183" ht="12.75">
      <c r="A183" s="191"/>
    </row>
    <row r="184" spans="1:2" ht="12.75">
      <c r="A184" s="191" t="b">
        <f>Questionnaire!D209</f>
        <v>0</v>
      </c>
      <c r="B184" s="151" t="s">
        <v>76</v>
      </c>
    </row>
    <row r="185" spans="1:2" ht="12.75">
      <c r="A185" s="191"/>
      <c r="B185" s="153" t="str">
        <f>CHOOSE(Questionnaire!C211,"Yes","No","I don't know")</f>
        <v>Yes</v>
      </c>
    </row>
    <row r="186" ht="12.75">
      <c r="A186" s="191"/>
    </row>
    <row r="187" spans="1:2" ht="12.75">
      <c r="A187" s="191" t="b">
        <f>Questionnaire!D213</f>
        <v>0</v>
      </c>
      <c r="B187" s="151" t="s">
        <v>77</v>
      </c>
    </row>
    <row r="188" spans="1:2" ht="12.75">
      <c r="A188" s="191"/>
      <c r="B188" s="153" t="str">
        <f>CHOOSE(Questionnaire!C215,"Yes","No","I don't know")</f>
        <v>Yes</v>
      </c>
    </row>
    <row r="189" ht="12.75">
      <c r="A189" s="191"/>
    </row>
    <row r="190" spans="1:2" ht="12.75">
      <c r="A190" s="191" t="b">
        <f>Questionnaire!D217</f>
        <v>0</v>
      </c>
      <c r="B190" s="151" t="s">
        <v>78</v>
      </c>
    </row>
    <row r="191" spans="1:2" ht="12.75">
      <c r="A191" s="191"/>
      <c r="B191" s="153" t="str">
        <f>CHOOSE(Questionnaire!C218,"Yes","No")</f>
        <v>Yes</v>
      </c>
    </row>
    <row r="192" ht="12.75">
      <c r="A192" s="191"/>
    </row>
    <row r="193" spans="1:2" ht="12.75">
      <c r="A193" s="191" t="b">
        <f>Questionnaire!D220</f>
        <v>0</v>
      </c>
      <c r="B193" s="151" t="s">
        <v>79</v>
      </c>
    </row>
    <row r="194" spans="1:2" ht="12.75">
      <c r="A194" s="191"/>
      <c r="B194" s="153" t="str">
        <f>CHOOSE(Questionnaire!C221,"Electromagnetic compatibility","Electricity saving","Recyclable material","Energy consumption","Don't know")</f>
        <v>Electromagnetic compatibility</v>
      </c>
    </row>
    <row r="195" ht="12.75">
      <c r="A195" s="191"/>
    </row>
    <row r="196" spans="1:2" ht="12.75">
      <c r="A196" s="191" t="b">
        <f>Questionnaire!D224</f>
        <v>0</v>
      </c>
      <c r="B196" s="151" t="s">
        <v>80</v>
      </c>
    </row>
    <row r="197" spans="1:2" ht="12.75">
      <c r="A197" s="191"/>
      <c r="B197" s="153" t="str">
        <f>CHOOSE(Questionnaire!C226,"Always","Sometimes","Never")</f>
        <v>Always</v>
      </c>
    </row>
    <row r="198" spans="1:2" ht="12.75">
      <c r="A198" s="191"/>
      <c r="B198" s="157"/>
    </row>
    <row r="199" ht="12.75">
      <c r="A199" s="191"/>
    </row>
    <row r="200" spans="1:6" ht="12.75">
      <c r="A200" s="150"/>
      <c r="B200" s="150" t="s">
        <v>81</v>
      </c>
      <c r="C200" s="150"/>
      <c r="D200" s="150"/>
      <c r="E200" s="150"/>
      <c r="F200" s="150"/>
    </row>
    <row r="201" spans="1:2" ht="12.75">
      <c r="A201" s="191" t="b">
        <f>Questionnaire!D231</f>
        <v>0</v>
      </c>
      <c r="B201" s="151" t="s">
        <v>178</v>
      </c>
    </row>
    <row r="202" spans="1:4" ht="12.75">
      <c r="A202" s="191"/>
      <c r="B202" s="181" t="s">
        <v>63</v>
      </c>
      <c r="C202" s="182"/>
      <c r="D202" s="180" t="s">
        <v>191</v>
      </c>
    </row>
    <row r="203" spans="1:4" ht="12.75">
      <c r="A203" s="191"/>
      <c r="B203" s="158" t="s">
        <v>82</v>
      </c>
      <c r="C203" s="159"/>
      <c r="D203" s="153">
        <f>IF(Questionnaire!C234&gt;0,CHOOSE(Questionnaire!C234,"Off","Off with remote control","Standby","On"),"")</f>
      </c>
    </row>
    <row r="204" spans="1:4" ht="12.75">
      <c r="A204" s="191"/>
      <c r="B204" s="158" t="s">
        <v>83</v>
      </c>
      <c r="C204" s="159"/>
      <c r="D204" s="153">
        <f>IF(Questionnaire!C235&gt;0,CHOOSE(Questionnaire!C235,"Off","Off with remote control","Standby","On"),"")</f>
      </c>
    </row>
    <row r="205" spans="1:4" ht="12.75">
      <c r="A205" s="191"/>
      <c r="B205" s="158" t="s">
        <v>84</v>
      </c>
      <c r="C205" s="159"/>
      <c r="D205" s="153">
        <f>IF(Questionnaire!C236&gt;0,CHOOSE(Questionnaire!C236,"Off","Off with remote control","Standby","On"),"")</f>
      </c>
    </row>
    <row r="206" spans="1:4" ht="12.75">
      <c r="A206" s="191"/>
      <c r="B206" s="158" t="s">
        <v>85</v>
      </c>
      <c r="C206" s="159"/>
      <c r="D206" s="153">
        <f>IF(Questionnaire!C237&gt;0,CHOOSE(Questionnaire!C237,"Off","Off with remote control","Standby","On"),"")</f>
      </c>
    </row>
    <row r="207" spans="1:4" ht="12.75">
      <c r="A207" s="191"/>
      <c r="B207" s="158" t="s">
        <v>86</v>
      </c>
      <c r="C207" s="159"/>
      <c r="D207" s="153">
        <f>IF(Questionnaire!C238&gt;0,CHOOSE(Questionnaire!C238,"Off","Off with remote control","Standby","On"),"")</f>
      </c>
    </row>
    <row r="208" spans="1:4" ht="12.75">
      <c r="A208" s="191"/>
      <c r="B208" s="158" t="s">
        <v>87</v>
      </c>
      <c r="C208" s="159"/>
      <c r="D208" s="153">
        <f>IF(Questionnaire!C239&gt;0,CHOOSE(Questionnaire!C239,"Off","Off with remote control","Standby","On"),"")</f>
      </c>
    </row>
    <row r="209" spans="1:4" ht="12.75">
      <c r="A209" s="191"/>
      <c r="B209" s="158" t="s">
        <v>88</v>
      </c>
      <c r="C209" s="159"/>
      <c r="D209" s="153">
        <f>IF(Questionnaire!C240&gt;0,CHOOSE(Questionnaire!C240,"Off","Off with remote control","Standby","On"),"")</f>
      </c>
    </row>
    <row r="210" spans="1:4" ht="12.75">
      <c r="A210" s="191"/>
      <c r="B210" s="158" t="s">
        <v>89</v>
      </c>
      <c r="C210" s="159"/>
      <c r="D210" s="153">
        <f>IF(Questionnaire!C241&gt;0,CHOOSE(Questionnaire!C241,"Off","Off with remote control","Standby","On"),"")</f>
      </c>
    </row>
    <row r="211" spans="1:4" ht="12.75">
      <c r="A211" s="191"/>
      <c r="B211" s="152" t="s">
        <v>74</v>
      </c>
      <c r="C211" s="153">
        <f>IF(Questionnaire!C242&gt;0,Questionnaire!F242,"")</f>
      </c>
      <c r="D211" s="153">
        <f>IF(Questionnaire!C242&gt;0,CHOOSE(Questionnaire!C242,"Off","Off with remote control","Standby","On"),"")</f>
      </c>
    </row>
    <row r="212" ht="12.75">
      <c r="A212" s="191"/>
    </row>
    <row r="213" spans="1:2" ht="12.75">
      <c r="A213" s="191" t="b">
        <f>Questionnaire!D244</f>
        <v>0</v>
      </c>
      <c r="B213" s="151" t="s">
        <v>90</v>
      </c>
    </row>
    <row r="214" spans="1:2" ht="12.75">
      <c r="A214" s="191"/>
      <c r="B214" s="153" t="str">
        <f>CHOOSE(Questionnaire!C245,"Plasma","LCD","Cathode","Projector")</f>
        <v>Plasma</v>
      </c>
    </row>
    <row r="215" ht="12.75">
      <c r="A215" s="191"/>
    </row>
    <row r="216" spans="1:2" ht="12.75">
      <c r="A216" s="191" t="b">
        <f>Questionnaire!D248</f>
        <v>0</v>
      </c>
      <c r="B216" s="151" t="s">
        <v>179</v>
      </c>
    </row>
    <row r="217" spans="1:2" ht="12.75">
      <c r="A217" s="191"/>
      <c r="B217" s="153" t="str">
        <f>CHOOSE(Questionnaire!C250,"Yes","No")</f>
        <v>Yes</v>
      </c>
    </row>
    <row r="218" ht="12.75">
      <c r="A218" s="191"/>
    </row>
    <row r="219" spans="1:2" ht="12.75">
      <c r="A219" s="191" t="b">
        <f>Questionnaire!D252</f>
        <v>0</v>
      </c>
      <c r="B219" s="151" t="s">
        <v>91</v>
      </c>
    </row>
    <row r="220" spans="1:2" ht="12.75">
      <c r="A220" s="191"/>
      <c r="B220" s="153" t="str">
        <f>CHOOSE(Questionnaire!C253,"Always","Sometimes","Never")</f>
        <v>Always</v>
      </c>
    </row>
    <row r="221" ht="12.75">
      <c r="A221" s="191"/>
    </row>
    <row r="222" spans="1:2" ht="12.75">
      <c r="A222" s="191" t="b">
        <f>Questionnaire!D255</f>
        <v>0</v>
      </c>
      <c r="B222" s="151" t="s">
        <v>92</v>
      </c>
    </row>
    <row r="223" spans="1:2" ht="12.75">
      <c r="A223" s="191"/>
      <c r="B223" s="153" t="str">
        <f>CHOOSE(Questionnaire!C256,"Yes","No")</f>
        <v>Yes</v>
      </c>
    </row>
    <row r="224" spans="1:2" ht="12.75">
      <c r="A224" s="191"/>
      <c r="B224" s="157"/>
    </row>
    <row r="225" ht="12.75">
      <c r="A225" s="191"/>
    </row>
    <row r="226" spans="1:6" ht="12.75">
      <c r="A226" s="150"/>
      <c r="B226" s="150" t="s">
        <v>93</v>
      </c>
      <c r="C226" s="150"/>
      <c r="D226" s="150"/>
      <c r="E226" s="150"/>
      <c r="F226" s="150"/>
    </row>
    <row r="227" spans="1:2" ht="12.75">
      <c r="A227" s="191" t="b">
        <f>Questionnaire!D261</f>
        <v>0</v>
      </c>
      <c r="B227" s="151" t="s">
        <v>94</v>
      </c>
    </row>
    <row r="228" spans="1:2" ht="12.75">
      <c r="A228" s="191"/>
      <c r="B228" s="153" t="str">
        <f>CHOOSE(Questionnaire!C262,"Yes","No")</f>
        <v>Yes</v>
      </c>
    </row>
    <row r="229" ht="12.75">
      <c r="A229" s="191"/>
    </row>
    <row r="230" spans="1:2" ht="12.75">
      <c r="A230" s="191" t="b">
        <f>Questionnaire!D264</f>
        <v>0</v>
      </c>
      <c r="B230" s="151" t="s">
        <v>95</v>
      </c>
    </row>
    <row r="231" spans="1:3" ht="12.75">
      <c r="A231" s="191"/>
      <c r="B231" s="153">
        <f>IF(Questionnaire!C262=1,Questionnaire!E265,"")</f>
        <v>0</v>
      </c>
      <c r="C231" s="152" t="s">
        <v>167</v>
      </c>
    </row>
    <row r="232" ht="12.75">
      <c r="A232" s="191"/>
    </row>
    <row r="233" spans="1:2" ht="12.75">
      <c r="A233" s="191" t="b">
        <f>Questionnaire!D267</f>
        <v>0</v>
      </c>
      <c r="B233" s="151" t="s">
        <v>181</v>
      </c>
    </row>
    <row r="234" spans="1:3" ht="12.75">
      <c r="A234" s="191"/>
      <c r="B234" s="153">
        <f>IF(Questionnaire!C262=1,Questionnaire!E268,"")</f>
        <v>0</v>
      </c>
      <c r="C234" s="152" t="s">
        <v>168</v>
      </c>
    </row>
    <row r="235" ht="12.75">
      <c r="A235" s="191"/>
    </row>
    <row r="236" spans="1:2" ht="12.75">
      <c r="A236" s="191" t="b">
        <f>Questionnaire!D270</f>
        <v>0</v>
      </c>
      <c r="B236" s="151" t="s">
        <v>96</v>
      </c>
    </row>
    <row r="237" spans="1:5" ht="12.75">
      <c r="A237" s="191"/>
      <c r="B237" s="181" t="s">
        <v>97</v>
      </c>
      <c r="C237" s="182"/>
      <c r="D237" s="180" t="s">
        <v>98</v>
      </c>
      <c r="E237" s="180" t="s">
        <v>15</v>
      </c>
    </row>
    <row r="238" spans="1:5" ht="38.25">
      <c r="A238" s="191"/>
      <c r="B238" s="183" t="s">
        <v>192</v>
      </c>
      <c r="C238" s="184"/>
      <c r="D238" s="153">
        <f>IF(Questionnaire!C262=1,Questionnaire!H272,"")</f>
        <v>0</v>
      </c>
      <c r="E238" s="153">
        <f>IF(AND(Questionnaire!C262=1,Questionnaire!H272&gt;0),INDEX(List_ClassA,Questionnaire!C272),"")</f>
      </c>
    </row>
    <row r="239" spans="1:5" ht="12.75">
      <c r="A239" s="191"/>
      <c r="B239" s="158" t="s">
        <v>99</v>
      </c>
      <c r="C239" s="159"/>
      <c r="D239" s="153">
        <f>IF(Questionnaire!C262=1,Questionnaire!H274,"")</f>
        <v>0</v>
      </c>
      <c r="E239" s="153">
        <f>IF(AND(Questionnaire!C262=1,Questionnaire!H274&gt;0),INDEX(List_ClassA,Questionnaire!C274),"")</f>
      </c>
    </row>
    <row r="240" spans="1:5" ht="12.75">
      <c r="A240" s="191"/>
      <c r="B240" s="158" t="s">
        <v>100</v>
      </c>
      <c r="C240" s="159"/>
      <c r="D240" s="153">
        <f>IF(Questionnaire!C262=1,Questionnaire!H275,"")</f>
        <v>0</v>
      </c>
      <c r="E240" s="153">
        <f>IF(AND(Questionnaire!C262=1,Questionnaire!H275&gt;0),INDEX(List_ClassA,Questionnaire!C275),"")</f>
      </c>
    </row>
    <row r="241" spans="1:5" ht="12.75">
      <c r="A241" s="191"/>
      <c r="B241" s="158" t="s">
        <v>101</v>
      </c>
      <c r="C241" s="159"/>
      <c r="D241" s="153">
        <f>IF(Questionnaire!C262=1,Questionnaire!H276,"")</f>
        <v>0</v>
      </c>
      <c r="E241" s="153">
        <f>IF(AND(Questionnaire!C262=1,Questionnaire!H276&gt;0),INDEX(List_ClassA,Questionnaire!C276),"")</f>
      </c>
    </row>
    <row r="242" spans="1:5" ht="12.75">
      <c r="A242" s="191"/>
      <c r="B242" s="158" t="s">
        <v>102</v>
      </c>
      <c r="C242" s="159"/>
      <c r="D242" s="153">
        <f>IF(Questionnaire!C262=1,Questionnaire!H277,"")</f>
        <v>0</v>
      </c>
      <c r="E242" s="153">
        <f>IF(AND(Questionnaire!C262=1,Questionnaire!H277&gt;0),INDEX(List_ClassA,Questionnaire!C277),"")</f>
      </c>
    </row>
    <row r="243" spans="1:5" ht="12.75">
      <c r="A243" s="191"/>
      <c r="B243" s="158" t="s">
        <v>103</v>
      </c>
      <c r="C243" s="159"/>
      <c r="D243" s="153">
        <f>IF(Questionnaire!C262=1,Questionnaire!H278,"")</f>
        <v>0</v>
      </c>
      <c r="E243" s="153"/>
    </row>
    <row r="244" spans="1:5" ht="12.75">
      <c r="A244" s="191"/>
      <c r="B244" s="158" t="s">
        <v>104</v>
      </c>
      <c r="C244" s="159"/>
      <c r="D244" s="153">
        <f>IF(Questionnaire!C262=1,Questionnaire!H279,"")</f>
        <v>0</v>
      </c>
      <c r="E244" s="153"/>
    </row>
    <row r="245" spans="1:5" ht="12.75">
      <c r="A245" s="191"/>
      <c r="B245" s="152" t="s">
        <v>105</v>
      </c>
      <c r="C245" s="153">
        <f>IF(AND(Questionnaire!C262=1,Questionnaire!H280&gt;0),Questionnaire!G280,"")</f>
      </c>
      <c r="D245" s="153">
        <f>IF(Questionnaire!C262=1,Questionnaire!H280,"")</f>
        <v>0</v>
      </c>
      <c r="E245" s="153"/>
    </row>
    <row r="246" ht="12.75">
      <c r="A246" s="191"/>
    </row>
    <row r="247" spans="1:2" ht="12.75">
      <c r="A247" s="191" t="b">
        <f>Questionnaire!D282</f>
        <v>0</v>
      </c>
      <c r="B247" s="151" t="s">
        <v>106</v>
      </c>
    </row>
    <row r="248" spans="1:2" ht="12.75">
      <c r="A248" s="191"/>
      <c r="B248" s="153" t="str">
        <f>IF(Questionnaire!C262=1,CHOOSE(Questionnaire!C284,"Yes","No"),"")</f>
        <v>Yes</v>
      </c>
    </row>
    <row r="249" ht="12.75">
      <c r="A249" s="191"/>
    </row>
    <row r="250" spans="1:2" ht="12.75">
      <c r="A250" s="191" t="b">
        <f>Questionnaire!D286</f>
        <v>0</v>
      </c>
      <c r="B250" s="151" t="s">
        <v>107</v>
      </c>
    </row>
    <row r="251" spans="1:3" ht="12.75">
      <c r="A251" s="191"/>
      <c r="B251" s="153">
        <f>IF(Questionnaire!C262=1,Questionnaire!E287,"")</f>
        <v>0</v>
      </c>
      <c r="C251" s="152" t="s">
        <v>108</v>
      </c>
    </row>
    <row r="252" ht="12.75">
      <c r="A252" s="191"/>
    </row>
    <row r="253" spans="1:2" ht="12.75">
      <c r="A253" s="191" t="b">
        <f>Questionnaire!D289</f>
        <v>0</v>
      </c>
      <c r="B253" s="151" t="s">
        <v>109</v>
      </c>
    </row>
    <row r="254" spans="1:3" ht="12.75">
      <c r="A254" s="191"/>
      <c r="B254" s="153">
        <f>IF(Questionnaire!C262=1,Questionnaire!E290,"")</f>
        <v>0</v>
      </c>
      <c r="C254" s="152" t="s">
        <v>108</v>
      </c>
    </row>
    <row r="255" spans="1:3" ht="12.75">
      <c r="A255" s="191"/>
      <c r="B255" s="157"/>
      <c r="C255" s="1"/>
    </row>
    <row r="256" ht="12.75">
      <c r="A256" s="191"/>
    </row>
    <row r="257" spans="1:6" ht="12.75">
      <c r="A257" s="150"/>
      <c r="B257" s="150" t="s">
        <v>110</v>
      </c>
      <c r="C257" s="150"/>
      <c r="D257" s="150"/>
      <c r="E257" s="150"/>
      <c r="F257" s="150"/>
    </row>
    <row r="258" spans="1:2" ht="12.75">
      <c r="A258" s="191" t="b">
        <f>Questionnaire!D295</f>
        <v>0</v>
      </c>
      <c r="B258" s="151" t="s">
        <v>111</v>
      </c>
    </row>
    <row r="259" spans="1:9" ht="12.75">
      <c r="A259" s="191"/>
      <c r="B259" s="180" t="s">
        <v>112</v>
      </c>
      <c r="C259" s="180" t="s">
        <v>113</v>
      </c>
      <c r="D259" s="180" t="s">
        <v>114</v>
      </c>
      <c r="E259" s="180" t="s">
        <v>115</v>
      </c>
      <c r="F259" s="180" t="s">
        <v>116</v>
      </c>
      <c r="G259" s="180" t="s">
        <v>117</v>
      </c>
      <c r="H259" s="180" t="s">
        <v>118</v>
      </c>
      <c r="I259" s="180" t="s">
        <v>119</v>
      </c>
    </row>
    <row r="260" spans="1:9" ht="12.75">
      <c r="A260" s="191"/>
      <c r="B260" s="152" t="s">
        <v>120</v>
      </c>
      <c r="C260" s="153">
        <f>Questionnaire!G297</f>
        <v>0</v>
      </c>
      <c r="D260" s="153">
        <f>Questionnaire!H297</f>
        <v>0</v>
      </c>
      <c r="E260" s="153">
        <f>Questionnaire!I297</f>
        <v>0</v>
      </c>
      <c r="F260" s="153">
        <f>Questionnaire!J297</f>
        <v>0</v>
      </c>
      <c r="G260" s="153">
        <f>Questionnaire!K297</f>
        <v>0</v>
      </c>
      <c r="H260" s="153">
        <f>Questionnaire!L297</f>
        <v>0</v>
      </c>
      <c r="I260" s="153">
        <f>Questionnaire!M297</f>
        <v>0</v>
      </c>
    </row>
    <row r="261" spans="1:9" ht="12.75">
      <c r="A261" s="191"/>
      <c r="B261" s="152" t="s">
        <v>121</v>
      </c>
      <c r="C261" s="153">
        <f>Questionnaire!G298</f>
        <v>0</v>
      </c>
      <c r="D261" s="153">
        <f>Questionnaire!H298</f>
        <v>0</v>
      </c>
      <c r="E261" s="153">
        <f>Questionnaire!I298</f>
        <v>0</v>
      </c>
      <c r="F261" s="153">
        <f>Questionnaire!J298</f>
        <v>0</v>
      </c>
      <c r="G261" s="153">
        <f>Questionnaire!K298</f>
        <v>0</v>
      </c>
      <c r="H261" s="153">
        <f>Questionnaire!L298</f>
        <v>0</v>
      </c>
      <c r="I261" s="153">
        <f>Questionnaire!M298</f>
        <v>0</v>
      </c>
    </row>
    <row r="262" spans="1:9" ht="12.75">
      <c r="A262" s="191"/>
      <c r="B262" s="152" t="s">
        <v>122</v>
      </c>
      <c r="C262" s="153">
        <f>Questionnaire!G299</f>
        <v>0</v>
      </c>
      <c r="D262" s="153">
        <f>Questionnaire!H299</f>
        <v>0</v>
      </c>
      <c r="E262" s="153">
        <f>Questionnaire!I299</f>
        <v>0</v>
      </c>
      <c r="F262" s="153">
        <f>Questionnaire!J299</f>
        <v>0</v>
      </c>
      <c r="G262" s="153">
        <f>Questionnaire!K299</f>
        <v>0</v>
      </c>
      <c r="H262" s="153">
        <f>Questionnaire!L299</f>
        <v>0</v>
      </c>
      <c r="I262" s="153">
        <f>Questionnaire!M299</f>
        <v>0</v>
      </c>
    </row>
    <row r="263" spans="1:9" ht="12.75">
      <c r="A263" s="191"/>
      <c r="B263" s="152" t="s">
        <v>123</v>
      </c>
      <c r="C263" s="153">
        <f>Questionnaire!G300</f>
        <v>0</v>
      </c>
      <c r="D263" s="153">
        <f>Questionnaire!H300</f>
        <v>0</v>
      </c>
      <c r="E263" s="153">
        <f>Questionnaire!I300</f>
        <v>0</v>
      </c>
      <c r="F263" s="153">
        <f>Questionnaire!J300</f>
        <v>0</v>
      </c>
      <c r="G263" s="153">
        <f>Questionnaire!K300</f>
        <v>0</v>
      </c>
      <c r="H263" s="153">
        <f>Questionnaire!L300</f>
        <v>0</v>
      </c>
      <c r="I263" s="153">
        <f>Questionnaire!M300</f>
        <v>0</v>
      </c>
    </row>
    <row r="264" spans="1:9" ht="12.75">
      <c r="A264" s="191"/>
      <c r="B264" s="152" t="s">
        <v>124</v>
      </c>
      <c r="C264" s="153">
        <f>Questionnaire!G301</f>
        <v>0</v>
      </c>
      <c r="D264" s="153">
        <f>Questionnaire!H301</f>
        <v>0</v>
      </c>
      <c r="E264" s="153">
        <f>Questionnaire!I301</f>
        <v>0</v>
      </c>
      <c r="F264" s="153">
        <f>Questionnaire!J301</f>
        <v>0</v>
      </c>
      <c r="G264" s="153">
        <f>Questionnaire!K301</f>
        <v>0</v>
      </c>
      <c r="H264" s="153">
        <f>Questionnaire!L301</f>
        <v>0</v>
      </c>
      <c r="I264" s="153">
        <f>Questionnaire!M301</f>
        <v>0</v>
      </c>
    </row>
    <row r="265" ht="12.75">
      <c r="A265" s="191"/>
    </row>
    <row r="266" spans="1:2" ht="12.75">
      <c r="A266" s="191" t="b">
        <f>Questionnaire!D303</f>
        <v>0</v>
      </c>
      <c r="B266" s="151" t="s">
        <v>125</v>
      </c>
    </row>
    <row r="267" spans="1:2" ht="12.75">
      <c r="A267" s="191"/>
      <c r="B267" s="153" t="str">
        <f>CHOOSE(Questionnaire!C304,"Always","Sometimes","Never")</f>
        <v>Always</v>
      </c>
    </row>
    <row r="268" ht="12.75">
      <c r="A268" s="191"/>
    </row>
    <row r="269" spans="1:2" ht="12.75">
      <c r="A269" s="191" t="b">
        <f>Questionnaire!D306</f>
        <v>0</v>
      </c>
      <c r="B269" s="151" t="s">
        <v>126</v>
      </c>
    </row>
    <row r="270" spans="1:2" ht="12.75">
      <c r="A270" s="191"/>
      <c r="B270" s="153" t="str">
        <f>CHOOSE(Questionnaire!C308,"Most of the time","Sometimes","Rarely","Never")</f>
        <v>Most of the time</v>
      </c>
    </row>
    <row r="271" ht="12.75">
      <c r="A271" s="191"/>
    </row>
    <row r="272" spans="1:2" ht="12.75">
      <c r="A272" s="191" t="b">
        <f>Questionnaire!D310</f>
        <v>0</v>
      </c>
      <c r="B272" s="151" t="s">
        <v>127</v>
      </c>
    </row>
    <row r="273" spans="1:4" ht="12.75">
      <c r="A273" s="191"/>
      <c r="B273" s="158" t="s">
        <v>182</v>
      </c>
      <c r="C273" s="159"/>
      <c r="D273" s="153" t="b">
        <f>Questionnaire!C311</f>
        <v>0</v>
      </c>
    </row>
    <row r="274" spans="1:4" ht="12.75">
      <c r="A274" s="191"/>
      <c r="B274" s="158" t="s">
        <v>183</v>
      </c>
      <c r="C274" s="159"/>
      <c r="D274" s="153" t="b">
        <f>Questionnaire!C312</f>
        <v>0</v>
      </c>
    </row>
    <row r="275" spans="1:4" ht="12.75">
      <c r="A275" s="191"/>
      <c r="B275" s="158" t="s">
        <v>184</v>
      </c>
      <c r="C275" s="159"/>
      <c r="D275" s="153" t="b">
        <f>Questionnaire!C313</f>
        <v>0</v>
      </c>
    </row>
    <row r="276" spans="1:4" ht="12.75">
      <c r="A276" s="191"/>
      <c r="B276" s="158" t="s">
        <v>185</v>
      </c>
      <c r="C276" s="159"/>
      <c r="D276" s="153" t="b">
        <f>Questionnaire!C314</f>
        <v>0</v>
      </c>
    </row>
    <row r="277" spans="1:4" ht="12.75">
      <c r="A277" s="191"/>
      <c r="B277" s="158" t="s">
        <v>186</v>
      </c>
      <c r="C277" s="159"/>
      <c r="D277" s="153" t="b">
        <f>Questionnaire!C315</f>
        <v>0</v>
      </c>
    </row>
    <row r="278" spans="1:4" ht="12.75">
      <c r="A278" s="191"/>
      <c r="B278" s="152" t="s">
        <v>187</v>
      </c>
      <c r="C278" s="153">
        <f>IF(D278,Questionnaire!F316,"")</f>
      </c>
      <c r="D278" s="153" t="b">
        <f>Questionnaire!C316</f>
        <v>0</v>
      </c>
    </row>
    <row r="279" ht="12.75">
      <c r="A279" s="191"/>
    </row>
    <row r="280" spans="1:2" ht="12.75">
      <c r="A280" s="191" t="b">
        <f>Questionnaire!D318</f>
        <v>0</v>
      </c>
      <c r="B280" s="151" t="s">
        <v>128</v>
      </c>
    </row>
    <row r="281" spans="1:2" ht="12.75">
      <c r="A281" s="191"/>
      <c r="B281" s="153" t="str">
        <f>IF(Questionnaire!C308&lt;4,CHOOSE(Questionnaire!C320,"Leave them on longer","No change"),"")</f>
        <v>Leave them on longer</v>
      </c>
    </row>
    <row r="282" ht="12.75">
      <c r="A282" s="191"/>
    </row>
    <row r="283" spans="1:6" ht="12.75">
      <c r="A283" s="150"/>
      <c r="B283" s="150" t="s">
        <v>129</v>
      </c>
      <c r="C283" s="150"/>
      <c r="D283" s="150"/>
      <c r="E283" s="150"/>
      <c r="F283" s="150"/>
    </row>
    <row r="284" spans="1:2" ht="12.75">
      <c r="A284" s="191" t="b">
        <f>Questionnaire!D325</f>
        <v>0</v>
      </c>
      <c r="B284" s="151" t="s">
        <v>130</v>
      </c>
    </row>
    <row r="285" spans="1:2" ht="12.75">
      <c r="A285" s="191"/>
      <c r="B285" s="151" t="s">
        <v>131</v>
      </c>
    </row>
    <row r="286" spans="1:4" ht="12.75">
      <c r="A286" s="191"/>
      <c r="B286" s="158" t="s">
        <v>132</v>
      </c>
      <c r="C286" s="159"/>
      <c r="D286" s="153">
        <f>Questionnaire!H327</f>
        <v>0</v>
      </c>
    </row>
    <row r="287" spans="1:4" ht="12.75">
      <c r="A287" s="191"/>
      <c r="B287" s="158" t="s">
        <v>133</v>
      </c>
      <c r="C287" s="159"/>
      <c r="D287" s="153">
        <f>Questionnaire!H328</f>
        <v>0</v>
      </c>
    </row>
    <row r="288" spans="1:4" ht="12.75">
      <c r="A288" s="191"/>
      <c r="B288" s="158" t="s">
        <v>134</v>
      </c>
      <c r="C288" s="159"/>
      <c r="D288" s="153">
        <f>Questionnaire!H329</f>
        <v>0</v>
      </c>
    </row>
    <row r="289" spans="1:4" ht="12.75">
      <c r="A289" s="191"/>
      <c r="B289" s="158" t="s">
        <v>31</v>
      </c>
      <c r="C289" s="159"/>
      <c r="D289" s="153">
        <f>Questionnaire!H330</f>
        <v>0</v>
      </c>
    </row>
    <row r="290" spans="1:4" ht="12.75">
      <c r="A290" s="191"/>
      <c r="B290" s="158" t="s">
        <v>135</v>
      </c>
      <c r="C290" s="159"/>
      <c r="D290" s="153">
        <f>Questionnaire!H331</f>
        <v>0</v>
      </c>
    </row>
    <row r="291" spans="1:4" ht="12.75">
      <c r="A291" s="191"/>
      <c r="B291" s="158" t="s">
        <v>136</v>
      </c>
      <c r="C291" s="159"/>
      <c r="D291" s="153">
        <f>Questionnaire!H332</f>
        <v>0</v>
      </c>
    </row>
    <row r="292" spans="1:4" ht="12.75">
      <c r="A292" s="191"/>
      <c r="B292" s="152" t="s">
        <v>105</v>
      </c>
      <c r="C292" s="153">
        <f>IF(Questionnaire!G333&lt;&gt;"",Questionnaire!G333,"")</f>
      </c>
      <c r="D292" s="153">
        <f>Questionnaire!H333</f>
        <v>0</v>
      </c>
    </row>
    <row r="293" spans="1:4" ht="12.75">
      <c r="A293" s="191"/>
      <c r="D293" s="24"/>
    </row>
    <row r="294" spans="1:4" ht="12.75">
      <c r="A294" s="191" t="b">
        <f>Questionnaire!D335</f>
        <v>0</v>
      </c>
      <c r="B294" s="151" t="s">
        <v>137</v>
      </c>
      <c r="D294" s="24"/>
    </row>
    <row r="295" spans="1:4" ht="12.75">
      <c r="A295" s="191"/>
      <c r="B295" s="151" t="s">
        <v>138</v>
      </c>
      <c r="D295" s="24"/>
    </row>
    <row r="296" spans="1:4" ht="12.75">
      <c r="A296" s="191"/>
      <c r="B296" s="158" t="s">
        <v>139</v>
      </c>
      <c r="C296" s="159"/>
      <c r="D296" s="153">
        <f>Questionnaire!H337</f>
        <v>0</v>
      </c>
    </row>
    <row r="297" spans="1:4" ht="12.75">
      <c r="A297" s="191"/>
      <c r="B297" s="158" t="s">
        <v>140</v>
      </c>
      <c r="C297" s="159"/>
      <c r="D297" s="153">
        <f>Questionnaire!H338</f>
        <v>0</v>
      </c>
    </row>
    <row r="298" spans="1:4" ht="12.75">
      <c r="A298" s="191"/>
      <c r="B298" s="158" t="s">
        <v>141</v>
      </c>
      <c r="C298" s="159"/>
      <c r="D298" s="153">
        <f>Questionnaire!H339</f>
        <v>0</v>
      </c>
    </row>
    <row r="299" spans="1:4" ht="12.75">
      <c r="A299" s="191"/>
      <c r="B299" s="158" t="s">
        <v>142</v>
      </c>
      <c r="C299" s="159"/>
      <c r="D299" s="153">
        <f>Questionnaire!H340</f>
        <v>0</v>
      </c>
    </row>
    <row r="300" spans="1:4" ht="12.75">
      <c r="A300" s="191"/>
      <c r="B300" s="158" t="s">
        <v>194</v>
      </c>
      <c r="C300" s="153">
        <f>IF(Questionnaire!G341&lt;&gt;"",Questionnaire!G341,"")</f>
      </c>
      <c r="D300" s="153">
        <f>Questionnaire!H341</f>
        <v>0</v>
      </c>
    </row>
    <row r="301" ht="12.75">
      <c r="A301" s="191"/>
    </row>
    <row r="302" spans="1:2" ht="12.75">
      <c r="A302" s="191" t="b">
        <f>Questionnaire!D343</f>
        <v>0</v>
      </c>
      <c r="B302" s="151" t="s">
        <v>143</v>
      </c>
    </row>
    <row r="303" spans="1:3" ht="12.75">
      <c r="A303" s="191"/>
      <c r="B303" s="152" t="s">
        <v>188</v>
      </c>
      <c r="C303" s="153" t="b">
        <f>Questionnaire!C344</f>
        <v>0</v>
      </c>
    </row>
    <row r="304" spans="1:3" ht="12.75">
      <c r="A304" s="191"/>
      <c r="B304" s="152" t="s">
        <v>189</v>
      </c>
      <c r="C304" s="153" t="b">
        <f>Questionnaire!C345</f>
        <v>0</v>
      </c>
    </row>
    <row r="305" spans="1:3" ht="12.75">
      <c r="A305" s="191"/>
      <c r="B305" s="152" t="s">
        <v>200</v>
      </c>
      <c r="C305" s="153" t="b">
        <f>Questionnaire!C346</f>
        <v>0</v>
      </c>
    </row>
    <row r="306" spans="1:3" ht="12.75">
      <c r="A306" s="191"/>
      <c r="B306" s="152" t="s">
        <v>201</v>
      </c>
      <c r="C306" s="153" t="b">
        <f>Questionnaire!C347</f>
        <v>0</v>
      </c>
    </row>
    <row r="307" spans="2:3" ht="12.75">
      <c r="B307" s="152" t="s">
        <v>203</v>
      </c>
      <c r="C307" s="153" t="b">
        <f>Questionnaire!C348</f>
        <v>0</v>
      </c>
    </row>
    <row r="308" spans="2:3" ht="12.75">
      <c r="B308" s="152" t="s">
        <v>190</v>
      </c>
      <c r="C308" s="153" t="b">
        <f>Questionnaire!C349</f>
        <v>0</v>
      </c>
    </row>
    <row r="309" spans="2:3" ht="12.75">
      <c r="B309" s="152" t="s">
        <v>204</v>
      </c>
      <c r="C309" s="153" t="b">
        <f>Questionnaire!C350</f>
        <v>0</v>
      </c>
    </row>
    <row r="310" spans="2:3" ht="12.75">
      <c r="B310" s="152" t="s">
        <v>205</v>
      </c>
      <c r="C310" s="153" t="b">
        <f>Questionnaire!C351</f>
        <v>0</v>
      </c>
    </row>
    <row r="311" spans="2:3" ht="12.75">
      <c r="B311" s="152" t="s">
        <v>105</v>
      </c>
      <c r="C311" s="153" t="b">
        <f>Questionnaire!C352</f>
        <v>0</v>
      </c>
    </row>
  </sheetData>
  <sheetProtection password="CC0F" sheet="1" objects="1" scenarios="1" selectLockedCells="1" selectUnlockedCells="1"/>
  <mergeCells count="2">
    <mergeCell ref="C3:F3"/>
    <mergeCell ref="C4:F4"/>
  </mergeCells>
  <conditionalFormatting sqref="A2:A29 A31:A85 A87:A146 A148:A157 A159:A199 A201:A225 A227:A256 A258:A282 A284:A306">
    <cfRule type="cellIs" priority="1" dxfId="0" operator="equal" stopIfTrue="1">
      <formula>TRUE</formula>
    </cfRule>
    <cfRule type="cellIs" priority="2" dxfId="1" operator="equal" stopIfTrue="1">
      <formula>FALSE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larsonneurp</dc:creator>
  <cp:keywords/>
  <dc:description/>
  <cp:lastModifiedBy>George</cp:lastModifiedBy>
  <dcterms:created xsi:type="dcterms:W3CDTF">2006-08-02T14:01:31Z</dcterms:created>
  <dcterms:modified xsi:type="dcterms:W3CDTF">2008-02-06T11:11:16Z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